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30" windowWidth="19875" windowHeight="7725"/>
  </bookViews>
  <sheets>
    <sheet name="Confianza instituciones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20" i="1" l="1"/>
  <c r="E20" i="1"/>
  <c r="D20" i="1"/>
  <c r="F19" i="1"/>
  <c r="E19" i="1"/>
  <c r="D19" i="1"/>
  <c r="F18" i="1"/>
  <c r="E18" i="1"/>
  <c r="D18" i="1"/>
  <c r="F17" i="1"/>
  <c r="E17" i="1"/>
  <c r="D17" i="1"/>
  <c r="F16" i="1"/>
  <c r="E16" i="1"/>
  <c r="D16" i="1"/>
  <c r="F15" i="1"/>
  <c r="E15" i="1"/>
  <c r="D15" i="1"/>
  <c r="F14" i="1"/>
  <c r="E14" i="1"/>
  <c r="D14" i="1"/>
  <c r="F13" i="1"/>
  <c r="E13" i="1"/>
  <c r="D13" i="1"/>
  <c r="F12" i="1"/>
  <c r="E12" i="1"/>
  <c r="D12" i="1"/>
  <c r="F11" i="1"/>
  <c r="E11" i="1"/>
  <c r="D11" i="1"/>
  <c r="G10" i="1"/>
  <c r="F10" i="1"/>
  <c r="E10" i="1"/>
  <c r="D10" i="1"/>
  <c r="F9" i="1"/>
  <c r="G20" i="1" s="1"/>
  <c r="E9" i="1"/>
  <c r="D9" i="1"/>
  <c r="G12" i="1" l="1"/>
  <c r="G16" i="1"/>
  <c r="G19" i="1"/>
  <c r="G13" i="1"/>
  <c r="G17" i="1"/>
  <c r="G11" i="1"/>
  <c r="G14" i="1"/>
  <c r="G18" i="1"/>
  <c r="G15" i="1"/>
</calcChain>
</file>

<file path=xl/sharedStrings.xml><?xml version="1.0" encoding="utf-8"?>
<sst xmlns="http://schemas.openxmlformats.org/spreadsheetml/2006/main" count="27" uniqueCount="18">
  <si>
    <t>Nada</t>
  </si>
  <si>
    <t>Mucho</t>
  </si>
  <si>
    <t>Iglesias evangélicas</t>
  </si>
  <si>
    <t>Sistema judicial</t>
  </si>
  <si>
    <t>Tribunal Electoral</t>
  </si>
  <si>
    <t>Asamblea Nacional</t>
  </si>
  <si>
    <t>Policía Nacional</t>
  </si>
  <si>
    <t>Iglesia Católica</t>
  </si>
  <si>
    <t>Partidos políticos</t>
  </si>
  <si>
    <t>Ejecutivo/Presidente</t>
  </si>
  <si>
    <t>CSJ</t>
  </si>
  <si>
    <t>Municipalidad</t>
  </si>
  <si>
    <t>Medio de comunicación</t>
  </si>
  <si>
    <t>Canal de Panama</t>
  </si>
  <si>
    <t xml:space="preserve">Coeficiente de correlacion </t>
  </si>
  <si>
    <t>Tribunal electoral</t>
  </si>
  <si>
    <t>Medios de comunicacion</t>
  </si>
  <si>
    <t xml:space="preserve">Canal de Panama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</si>
</sst>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7"/>
          <c:order val="0"/>
          <c:tx>
            <c:strRef>
              <c:f>'Confianza instituciones'!$A$9:$C$9</c:f>
              <c:strCache>
                <c:ptCount val="1"/>
                <c:pt idx="0">
                  <c:v>Iglesias evangélicas</c:v>
                </c:pt>
              </c:strCache>
            </c:strRef>
          </c:tx>
          <c:marker>
            <c:symbol val="none"/>
          </c:marker>
          <c:cat>
            <c:numRef>
              <c:f>'Confianza instituciones'!$D$1:$F$1</c:f>
              <c:numCache>
                <c:formatCode>General</c:formatCode>
                <c:ptCount val="3"/>
                <c:pt idx="0">
                  <c:v>2010</c:v>
                </c:pt>
                <c:pt idx="1">
                  <c:v>2012</c:v>
                </c:pt>
                <c:pt idx="2">
                  <c:v>2014</c:v>
                </c:pt>
              </c:numCache>
            </c:numRef>
          </c:cat>
          <c:val>
            <c:numRef>
              <c:f>'Confianza instituciones'!$D$9:$F$9</c:f>
              <c:numCache>
                <c:formatCode>General</c:formatCode>
                <c:ptCount val="3"/>
                <c:pt idx="0">
                  <c:v>61.550000000000004</c:v>
                </c:pt>
                <c:pt idx="1">
                  <c:v>73.61</c:v>
                </c:pt>
                <c:pt idx="2">
                  <c:v>37.020000000000003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'Confianza instituciones'!$A$10:$C$10</c:f>
              <c:strCache>
                <c:ptCount val="1"/>
                <c:pt idx="0">
                  <c:v>Sistema judicial</c:v>
                </c:pt>
              </c:strCache>
            </c:strRef>
          </c:tx>
          <c:marker>
            <c:symbol val="none"/>
          </c:marker>
          <c:cat>
            <c:numRef>
              <c:f>'Confianza instituciones'!$D$1:$F$1</c:f>
              <c:numCache>
                <c:formatCode>General</c:formatCode>
                <c:ptCount val="3"/>
                <c:pt idx="0">
                  <c:v>2010</c:v>
                </c:pt>
                <c:pt idx="1">
                  <c:v>2012</c:v>
                </c:pt>
                <c:pt idx="2">
                  <c:v>2014</c:v>
                </c:pt>
              </c:numCache>
            </c:numRef>
          </c:cat>
          <c:val>
            <c:numRef>
              <c:f>'Confianza instituciones'!$D$10:$F$10</c:f>
              <c:numCache>
                <c:formatCode>General</c:formatCode>
                <c:ptCount val="3"/>
                <c:pt idx="0">
                  <c:v>46.05</c:v>
                </c:pt>
                <c:pt idx="1">
                  <c:v>34.700000000000003</c:v>
                </c:pt>
                <c:pt idx="2">
                  <c:v>37.99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'Confianza instituciones'!$A$11:$C$11</c:f>
              <c:strCache>
                <c:ptCount val="1"/>
                <c:pt idx="0">
                  <c:v>Tribunal Electoral</c:v>
                </c:pt>
              </c:strCache>
            </c:strRef>
          </c:tx>
          <c:marker>
            <c:symbol val="none"/>
          </c:marker>
          <c:cat>
            <c:numRef>
              <c:f>'Confianza instituciones'!$D$1:$F$1</c:f>
              <c:numCache>
                <c:formatCode>General</c:formatCode>
                <c:ptCount val="3"/>
                <c:pt idx="0">
                  <c:v>2010</c:v>
                </c:pt>
                <c:pt idx="1">
                  <c:v>2012</c:v>
                </c:pt>
                <c:pt idx="2">
                  <c:v>2014</c:v>
                </c:pt>
              </c:numCache>
            </c:numRef>
          </c:cat>
          <c:val>
            <c:numRef>
              <c:f>'Confianza instituciones'!$D$11:$F$11</c:f>
              <c:numCache>
                <c:formatCode>General</c:formatCode>
                <c:ptCount val="3"/>
                <c:pt idx="0">
                  <c:v>60.050000000000004</c:v>
                </c:pt>
                <c:pt idx="1">
                  <c:v>46.019999999999996</c:v>
                </c:pt>
                <c:pt idx="2">
                  <c:v>47.429999999999993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'Confianza instituciones'!$A$12:$C$12</c:f>
              <c:strCache>
                <c:ptCount val="1"/>
                <c:pt idx="0">
                  <c:v>Asamblea Nacional</c:v>
                </c:pt>
              </c:strCache>
            </c:strRef>
          </c:tx>
          <c:marker>
            <c:symbol val="none"/>
          </c:marker>
          <c:cat>
            <c:numRef>
              <c:f>'Confianza instituciones'!$D$1:$F$1</c:f>
              <c:numCache>
                <c:formatCode>General</c:formatCode>
                <c:ptCount val="3"/>
                <c:pt idx="0">
                  <c:v>2010</c:v>
                </c:pt>
                <c:pt idx="1">
                  <c:v>2012</c:v>
                </c:pt>
                <c:pt idx="2">
                  <c:v>2014</c:v>
                </c:pt>
              </c:numCache>
            </c:numRef>
          </c:cat>
          <c:val>
            <c:numRef>
              <c:f>'Confianza instituciones'!$D$12:$F$12</c:f>
              <c:numCache>
                <c:formatCode>General</c:formatCode>
                <c:ptCount val="3"/>
                <c:pt idx="0">
                  <c:v>35.440000000000005</c:v>
                </c:pt>
                <c:pt idx="1">
                  <c:v>24.49</c:v>
                </c:pt>
                <c:pt idx="2">
                  <c:v>27.709999999999997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'Confianza instituciones'!$A$13:$C$13</c:f>
              <c:strCache>
                <c:ptCount val="1"/>
                <c:pt idx="0">
                  <c:v>Policía Nacional</c:v>
                </c:pt>
              </c:strCache>
            </c:strRef>
          </c:tx>
          <c:marker>
            <c:symbol val="none"/>
          </c:marker>
          <c:cat>
            <c:numRef>
              <c:f>'Confianza instituciones'!$D$1:$F$1</c:f>
              <c:numCache>
                <c:formatCode>General</c:formatCode>
                <c:ptCount val="3"/>
                <c:pt idx="0">
                  <c:v>2010</c:v>
                </c:pt>
                <c:pt idx="1">
                  <c:v>2012</c:v>
                </c:pt>
                <c:pt idx="2">
                  <c:v>2014</c:v>
                </c:pt>
              </c:numCache>
            </c:numRef>
          </c:cat>
          <c:val>
            <c:numRef>
              <c:f>'Confianza instituciones'!$D$13:$F$13</c:f>
              <c:numCache>
                <c:formatCode>General</c:formatCode>
                <c:ptCount val="3"/>
                <c:pt idx="0">
                  <c:v>51.989999999999995</c:v>
                </c:pt>
                <c:pt idx="1">
                  <c:v>58.16</c:v>
                </c:pt>
                <c:pt idx="2">
                  <c:v>44.910000000000004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'Confianza instituciones'!$A$14:$C$14</c:f>
              <c:strCache>
                <c:ptCount val="1"/>
                <c:pt idx="0">
                  <c:v>Iglesia Católica</c:v>
                </c:pt>
              </c:strCache>
            </c:strRef>
          </c:tx>
          <c:marker>
            <c:symbol val="none"/>
          </c:marker>
          <c:cat>
            <c:numRef>
              <c:f>'Confianza instituciones'!$D$1:$F$1</c:f>
              <c:numCache>
                <c:formatCode>General</c:formatCode>
                <c:ptCount val="3"/>
                <c:pt idx="0">
                  <c:v>2010</c:v>
                </c:pt>
                <c:pt idx="1">
                  <c:v>2012</c:v>
                </c:pt>
                <c:pt idx="2">
                  <c:v>2014</c:v>
                </c:pt>
              </c:numCache>
            </c:numRef>
          </c:cat>
          <c:val>
            <c:numRef>
              <c:f>'Confianza instituciones'!$D$14:$F$14</c:f>
              <c:numCache>
                <c:formatCode>General</c:formatCode>
                <c:ptCount val="3"/>
                <c:pt idx="0">
                  <c:v>82.53</c:v>
                </c:pt>
                <c:pt idx="1">
                  <c:v>80.39</c:v>
                </c:pt>
                <c:pt idx="2">
                  <c:v>69.94</c:v>
                </c:pt>
              </c:numCache>
            </c:numRef>
          </c:val>
          <c:smooth val="0"/>
        </c:ser>
        <c:ser>
          <c:idx val="5"/>
          <c:order val="6"/>
          <c:tx>
            <c:strRef>
              <c:f>'Confianza instituciones'!$A$15:$C$15</c:f>
              <c:strCache>
                <c:ptCount val="1"/>
                <c:pt idx="0">
                  <c:v>Partidos políticos</c:v>
                </c:pt>
              </c:strCache>
            </c:strRef>
          </c:tx>
          <c:marker>
            <c:symbol val="none"/>
          </c:marker>
          <c:cat>
            <c:numRef>
              <c:f>'Confianza instituciones'!$D$1:$F$1</c:f>
              <c:numCache>
                <c:formatCode>General</c:formatCode>
                <c:ptCount val="3"/>
                <c:pt idx="0">
                  <c:v>2010</c:v>
                </c:pt>
                <c:pt idx="1">
                  <c:v>2012</c:v>
                </c:pt>
                <c:pt idx="2">
                  <c:v>2014</c:v>
                </c:pt>
              </c:numCache>
            </c:numRef>
          </c:cat>
          <c:val>
            <c:numRef>
              <c:f>'Confianza instituciones'!$D$15:$F$15</c:f>
              <c:numCache>
                <c:formatCode>General</c:formatCode>
                <c:ptCount val="3"/>
                <c:pt idx="0">
                  <c:v>28.96</c:v>
                </c:pt>
                <c:pt idx="1">
                  <c:v>23.419999999999998</c:v>
                </c:pt>
                <c:pt idx="2">
                  <c:v>23.28</c:v>
                </c:pt>
              </c:numCache>
            </c:numRef>
          </c:val>
          <c:smooth val="0"/>
        </c:ser>
        <c:ser>
          <c:idx val="6"/>
          <c:order val="7"/>
          <c:tx>
            <c:strRef>
              <c:f>'Confianza instituciones'!$A$16:$C$16</c:f>
              <c:strCache>
                <c:ptCount val="1"/>
                <c:pt idx="0">
                  <c:v>Ejecutivo/Presidente</c:v>
                </c:pt>
              </c:strCache>
            </c:strRef>
          </c:tx>
          <c:marker>
            <c:symbol val="none"/>
          </c:marker>
          <c:cat>
            <c:numRef>
              <c:f>'Confianza instituciones'!$D$1:$F$1</c:f>
              <c:numCache>
                <c:formatCode>General</c:formatCode>
                <c:ptCount val="3"/>
                <c:pt idx="0">
                  <c:v>2010</c:v>
                </c:pt>
                <c:pt idx="1">
                  <c:v>2012</c:v>
                </c:pt>
                <c:pt idx="2">
                  <c:v>2014</c:v>
                </c:pt>
              </c:numCache>
            </c:numRef>
          </c:cat>
          <c:val>
            <c:numRef>
              <c:f>'Confianza instituciones'!$D$16:$F$16</c:f>
              <c:numCache>
                <c:formatCode>General</c:formatCode>
                <c:ptCount val="3"/>
                <c:pt idx="0">
                  <c:v>64.36</c:v>
                </c:pt>
                <c:pt idx="1">
                  <c:v>27.73</c:v>
                </c:pt>
                <c:pt idx="2">
                  <c:v>32.58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'Confianza instituciones'!$A$17:$C$17</c:f>
              <c:strCache>
                <c:ptCount val="1"/>
                <c:pt idx="0">
                  <c:v>CSJ</c:v>
                </c:pt>
              </c:strCache>
            </c:strRef>
          </c:tx>
          <c:marker>
            <c:symbol val="none"/>
          </c:marker>
          <c:cat>
            <c:numRef>
              <c:f>'Confianza instituciones'!$D$1:$F$1</c:f>
              <c:numCache>
                <c:formatCode>General</c:formatCode>
                <c:ptCount val="3"/>
                <c:pt idx="0">
                  <c:v>2010</c:v>
                </c:pt>
                <c:pt idx="1">
                  <c:v>2012</c:v>
                </c:pt>
                <c:pt idx="2">
                  <c:v>2014</c:v>
                </c:pt>
              </c:numCache>
            </c:numRef>
          </c:cat>
          <c:val>
            <c:numRef>
              <c:f>'Confianza instituciones'!$D$17:$F$17</c:f>
              <c:numCache>
                <c:formatCode>General</c:formatCode>
                <c:ptCount val="3"/>
                <c:pt idx="0">
                  <c:v>39.539999999999992</c:v>
                </c:pt>
                <c:pt idx="1">
                  <c:v>34.950000000000003</c:v>
                </c:pt>
                <c:pt idx="2">
                  <c:v>32.07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'Confianza instituciones'!$A$18:$C$18</c:f>
              <c:strCache>
                <c:ptCount val="1"/>
                <c:pt idx="0">
                  <c:v>Municipalidad</c:v>
                </c:pt>
              </c:strCache>
            </c:strRef>
          </c:tx>
          <c:marker>
            <c:symbol val="none"/>
          </c:marker>
          <c:cat>
            <c:numRef>
              <c:f>'Confianza instituciones'!$D$1:$F$1</c:f>
              <c:numCache>
                <c:formatCode>General</c:formatCode>
                <c:ptCount val="3"/>
                <c:pt idx="0">
                  <c:v>2010</c:v>
                </c:pt>
                <c:pt idx="1">
                  <c:v>2012</c:v>
                </c:pt>
                <c:pt idx="2">
                  <c:v>2014</c:v>
                </c:pt>
              </c:numCache>
            </c:numRef>
          </c:cat>
          <c:val>
            <c:numRef>
              <c:f>'Confianza instituciones'!$D$18:$F$18</c:f>
              <c:numCache>
                <c:formatCode>General</c:formatCode>
                <c:ptCount val="3"/>
                <c:pt idx="0">
                  <c:v>36.86</c:v>
                </c:pt>
                <c:pt idx="1">
                  <c:v>31.66</c:v>
                </c:pt>
                <c:pt idx="2">
                  <c:v>31.08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'Confianza instituciones'!$A$19:$C$19</c:f>
              <c:strCache>
                <c:ptCount val="1"/>
                <c:pt idx="0">
                  <c:v>Medio de comunicación</c:v>
                </c:pt>
              </c:strCache>
            </c:strRef>
          </c:tx>
          <c:marker>
            <c:symbol val="none"/>
          </c:marker>
          <c:cat>
            <c:numRef>
              <c:f>'Confianza instituciones'!$D$1:$F$1</c:f>
              <c:numCache>
                <c:formatCode>General</c:formatCode>
                <c:ptCount val="3"/>
                <c:pt idx="0">
                  <c:v>2010</c:v>
                </c:pt>
                <c:pt idx="1">
                  <c:v>2012</c:v>
                </c:pt>
                <c:pt idx="2">
                  <c:v>2014</c:v>
                </c:pt>
              </c:numCache>
            </c:numRef>
          </c:cat>
          <c:val>
            <c:numRef>
              <c:f>'Confianza instituciones'!$D$19:$F$19</c:f>
              <c:numCache>
                <c:formatCode>General</c:formatCode>
                <c:ptCount val="3"/>
                <c:pt idx="0">
                  <c:v>67.739999999999995</c:v>
                </c:pt>
                <c:pt idx="1">
                  <c:v>67.009999999999991</c:v>
                </c:pt>
                <c:pt idx="2">
                  <c:v>49.97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'Confianza instituciones'!$A$20:$C$20</c:f>
              <c:strCache>
                <c:ptCount val="1"/>
                <c:pt idx="0">
                  <c:v>Canal de Panama</c:v>
                </c:pt>
              </c:strCache>
            </c:strRef>
          </c:tx>
          <c:marker>
            <c:symbol val="none"/>
          </c:marker>
          <c:cat>
            <c:numRef>
              <c:f>'Confianza instituciones'!$D$1:$F$1</c:f>
              <c:numCache>
                <c:formatCode>General</c:formatCode>
                <c:ptCount val="3"/>
                <c:pt idx="0">
                  <c:v>2010</c:v>
                </c:pt>
                <c:pt idx="1">
                  <c:v>2012</c:v>
                </c:pt>
                <c:pt idx="2">
                  <c:v>2014</c:v>
                </c:pt>
              </c:numCache>
            </c:numRef>
          </c:cat>
          <c:val>
            <c:numRef>
              <c:f>'Confianza instituciones'!$D$20:$F$20</c:f>
              <c:numCache>
                <c:formatCode>General</c:formatCode>
                <c:ptCount val="3"/>
                <c:pt idx="0">
                  <c:v>71.650000000000006</c:v>
                </c:pt>
                <c:pt idx="1">
                  <c:v>69.98</c:v>
                </c:pt>
                <c:pt idx="2">
                  <c:v>51.38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275200"/>
        <c:axId val="212276736"/>
      </c:lineChart>
      <c:catAx>
        <c:axId val="212275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2276736"/>
        <c:crosses val="autoZero"/>
        <c:auto val="1"/>
        <c:lblAlgn val="ctr"/>
        <c:lblOffset val="100"/>
        <c:noMultiLvlLbl val="0"/>
      </c:catAx>
      <c:valAx>
        <c:axId val="2122767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2752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'Confianza instituciones'!$A$34:$C$34</c:f>
              <c:strCache>
                <c:ptCount val="1"/>
                <c:pt idx="0">
                  <c:v>Iglesias evangélicas</c:v>
                </c:pt>
              </c:strCache>
            </c:strRef>
          </c:tx>
          <c:marker>
            <c:symbol val="none"/>
          </c:marker>
          <c:cat>
            <c:numRef>
              <c:f>'Confianza instituciones'!$D$33:$F$33</c:f>
              <c:numCache>
                <c:formatCode>General</c:formatCode>
                <c:ptCount val="3"/>
                <c:pt idx="0">
                  <c:v>2010</c:v>
                </c:pt>
                <c:pt idx="1">
                  <c:v>2012</c:v>
                </c:pt>
                <c:pt idx="2">
                  <c:v>2014</c:v>
                </c:pt>
              </c:numCache>
            </c:numRef>
          </c:cat>
          <c:val>
            <c:numRef>
              <c:f>'Confianza instituciones'!$D$34:$F$34</c:f>
              <c:numCache>
                <c:formatCode>General</c:formatCode>
                <c:ptCount val="3"/>
                <c:pt idx="0">
                  <c:v>4.72</c:v>
                </c:pt>
                <c:pt idx="1">
                  <c:v>5.44</c:v>
                </c:pt>
                <c:pt idx="2">
                  <c:v>3.8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'Confianza instituciones'!$A$35:$C$35</c:f>
              <c:strCache>
                <c:ptCount val="1"/>
                <c:pt idx="0">
                  <c:v>Sistema judicial</c:v>
                </c:pt>
              </c:strCache>
            </c:strRef>
          </c:tx>
          <c:marker>
            <c:symbol val="none"/>
          </c:marker>
          <c:cat>
            <c:numRef>
              <c:f>'Confianza instituciones'!$D$33:$F$33</c:f>
              <c:numCache>
                <c:formatCode>General</c:formatCode>
                <c:ptCount val="3"/>
                <c:pt idx="0">
                  <c:v>2010</c:v>
                </c:pt>
                <c:pt idx="1">
                  <c:v>2012</c:v>
                </c:pt>
                <c:pt idx="2">
                  <c:v>2014</c:v>
                </c:pt>
              </c:numCache>
            </c:numRef>
          </c:cat>
          <c:val>
            <c:numRef>
              <c:f>'Confianza instituciones'!$D$35:$F$35</c:f>
              <c:numCache>
                <c:formatCode>General</c:formatCode>
                <c:ptCount val="3"/>
                <c:pt idx="0">
                  <c:v>4.18</c:v>
                </c:pt>
                <c:pt idx="1">
                  <c:v>3.71</c:v>
                </c:pt>
                <c:pt idx="2">
                  <c:v>3.94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'Confianza instituciones'!$A$36:$C$36</c:f>
              <c:strCache>
                <c:ptCount val="1"/>
                <c:pt idx="0">
                  <c:v>Tribunal electoral</c:v>
                </c:pt>
              </c:strCache>
            </c:strRef>
          </c:tx>
          <c:marker>
            <c:symbol val="none"/>
          </c:marker>
          <c:cat>
            <c:numRef>
              <c:f>'Confianza instituciones'!$D$33:$F$33</c:f>
              <c:numCache>
                <c:formatCode>General</c:formatCode>
                <c:ptCount val="3"/>
                <c:pt idx="0">
                  <c:v>2010</c:v>
                </c:pt>
                <c:pt idx="1">
                  <c:v>2012</c:v>
                </c:pt>
                <c:pt idx="2">
                  <c:v>2014</c:v>
                </c:pt>
              </c:numCache>
            </c:numRef>
          </c:cat>
          <c:val>
            <c:numRef>
              <c:f>'Confianza instituciones'!$D$36:$F$36</c:f>
              <c:numCache>
                <c:formatCode>General</c:formatCode>
                <c:ptCount val="3"/>
                <c:pt idx="0">
                  <c:v>4.76</c:v>
                </c:pt>
                <c:pt idx="1">
                  <c:v>4.13</c:v>
                </c:pt>
                <c:pt idx="2">
                  <c:v>4.3899999999999997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'Confianza instituciones'!$A$37:$C$37</c:f>
              <c:strCache>
                <c:ptCount val="1"/>
                <c:pt idx="0">
                  <c:v>Asamblea Nacional</c:v>
                </c:pt>
              </c:strCache>
            </c:strRef>
          </c:tx>
          <c:marker>
            <c:symbol val="none"/>
          </c:marker>
          <c:cat>
            <c:numRef>
              <c:f>'Confianza instituciones'!$D$33:$F$33</c:f>
              <c:numCache>
                <c:formatCode>General</c:formatCode>
                <c:ptCount val="3"/>
                <c:pt idx="0">
                  <c:v>2010</c:v>
                </c:pt>
                <c:pt idx="1">
                  <c:v>2012</c:v>
                </c:pt>
                <c:pt idx="2">
                  <c:v>2014</c:v>
                </c:pt>
              </c:numCache>
            </c:numRef>
          </c:cat>
          <c:val>
            <c:numRef>
              <c:f>'Confianza instituciones'!$D$37:$F$37</c:f>
              <c:numCache>
                <c:formatCode>General</c:formatCode>
                <c:ptCount val="3"/>
                <c:pt idx="0">
                  <c:v>3.79</c:v>
                </c:pt>
                <c:pt idx="1">
                  <c:v>3.28</c:v>
                </c:pt>
                <c:pt idx="2">
                  <c:v>3.5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'Confianza instituciones'!$A$38:$C$38</c:f>
              <c:strCache>
                <c:ptCount val="1"/>
                <c:pt idx="0">
                  <c:v>Policía Nacional</c:v>
                </c:pt>
              </c:strCache>
            </c:strRef>
          </c:tx>
          <c:marker>
            <c:symbol val="none"/>
          </c:marker>
          <c:cat>
            <c:numRef>
              <c:f>'Confianza instituciones'!$D$33:$F$33</c:f>
              <c:numCache>
                <c:formatCode>General</c:formatCode>
                <c:ptCount val="3"/>
                <c:pt idx="0">
                  <c:v>2010</c:v>
                </c:pt>
                <c:pt idx="1">
                  <c:v>2012</c:v>
                </c:pt>
                <c:pt idx="2">
                  <c:v>2014</c:v>
                </c:pt>
              </c:numCache>
            </c:numRef>
          </c:cat>
          <c:val>
            <c:numRef>
              <c:f>'Confianza instituciones'!$D$38:$F$38</c:f>
              <c:numCache>
                <c:formatCode>General</c:formatCode>
                <c:ptCount val="3"/>
                <c:pt idx="0">
                  <c:v>4.47</c:v>
                </c:pt>
                <c:pt idx="1">
                  <c:v>4.6100000000000003</c:v>
                </c:pt>
                <c:pt idx="2">
                  <c:v>4.28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'Confianza instituciones'!$A$39:$C$39</c:f>
              <c:strCache>
                <c:ptCount val="1"/>
                <c:pt idx="0">
                  <c:v>Iglesia Católica</c:v>
                </c:pt>
              </c:strCache>
            </c:strRef>
          </c:tx>
          <c:marker>
            <c:symbol val="none"/>
          </c:marker>
          <c:cat>
            <c:numRef>
              <c:f>'Confianza instituciones'!$D$33:$F$33</c:f>
              <c:numCache>
                <c:formatCode>General</c:formatCode>
                <c:ptCount val="3"/>
                <c:pt idx="0">
                  <c:v>2010</c:v>
                </c:pt>
                <c:pt idx="1">
                  <c:v>2012</c:v>
                </c:pt>
                <c:pt idx="2">
                  <c:v>2014</c:v>
                </c:pt>
              </c:numCache>
            </c:numRef>
          </c:cat>
          <c:val>
            <c:numRef>
              <c:f>'Confianza instituciones'!$D$39:$F$39</c:f>
              <c:numCache>
                <c:formatCode>General</c:formatCode>
                <c:ptCount val="3"/>
                <c:pt idx="0">
                  <c:v>5.81</c:v>
                </c:pt>
                <c:pt idx="1">
                  <c:v>5.64</c:v>
                </c:pt>
                <c:pt idx="2">
                  <c:v>5.23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'Confianza instituciones'!$A$40:$C$40</c:f>
              <c:strCache>
                <c:ptCount val="1"/>
                <c:pt idx="0">
                  <c:v>Partidos políticos</c:v>
                </c:pt>
              </c:strCache>
            </c:strRef>
          </c:tx>
          <c:marker>
            <c:symbol val="none"/>
          </c:marker>
          <c:cat>
            <c:numRef>
              <c:f>'Confianza instituciones'!$D$33:$F$33</c:f>
              <c:numCache>
                <c:formatCode>General</c:formatCode>
                <c:ptCount val="3"/>
                <c:pt idx="0">
                  <c:v>2010</c:v>
                </c:pt>
                <c:pt idx="1">
                  <c:v>2012</c:v>
                </c:pt>
                <c:pt idx="2">
                  <c:v>2014</c:v>
                </c:pt>
              </c:numCache>
            </c:numRef>
          </c:cat>
          <c:val>
            <c:numRef>
              <c:f>'Confianza instituciones'!$D$40:$F$40</c:f>
              <c:numCache>
                <c:formatCode>General</c:formatCode>
                <c:ptCount val="3"/>
                <c:pt idx="0">
                  <c:v>3.47</c:v>
                </c:pt>
                <c:pt idx="1">
                  <c:v>3.18</c:v>
                </c:pt>
                <c:pt idx="2">
                  <c:v>3.19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'Confianza instituciones'!$A$41:$C$41</c:f>
              <c:strCache>
                <c:ptCount val="1"/>
                <c:pt idx="0">
                  <c:v>Ejecutivo/Presidente</c:v>
                </c:pt>
              </c:strCache>
            </c:strRef>
          </c:tx>
          <c:marker>
            <c:symbol val="none"/>
          </c:marker>
          <c:cat>
            <c:numRef>
              <c:f>'Confianza instituciones'!$D$33:$F$33</c:f>
              <c:numCache>
                <c:formatCode>General</c:formatCode>
                <c:ptCount val="3"/>
                <c:pt idx="0">
                  <c:v>2010</c:v>
                </c:pt>
                <c:pt idx="1">
                  <c:v>2012</c:v>
                </c:pt>
                <c:pt idx="2">
                  <c:v>2014</c:v>
                </c:pt>
              </c:numCache>
            </c:numRef>
          </c:cat>
          <c:val>
            <c:numRef>
              <c:f>'Confianza instituciones'!$D$41:$F$41</c:f>
              <c:numCache>
                <c:formatCode>General</c:formatCode>
                <c:ptCount val="3"/>
                <c:pt idx="0">
                  <c:v>4.92</c:v>
                </c:pt>
                <c:pt idx="1">
                  <c:v>3.25</c:v>
                </c:pt>
                <c:pt idx="2">
                  <c:v>3.63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16819584"/>
        <c:axId val="216821120"/>
      </c:lineChart>
      <c:catAx>
        <c:axId val="216819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16821120"/>
        <c:crosses val="autoZero"/>
        <c:auto val="1"/>
        <c:lblAlgn val="ctr"/>
        <c:lblOffset val="100"/>
        <c:noMultiLvlLbl val="0"/>
      </c:catAx>
      <c:valAx>
        <c:axId val="2168211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1681958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190500</xdr:colOff>
      <xdr:row>0</xdr:row>
      <xdr:rowOff>109537</xdr:rowOff>
    </xdr:from>
    <xdr:to>
      <xdr:col>13</xdr:col>
      <xdr:colOff>666750</xdr:colOff>
      <xdr:row>23</xdr:row>
      <xdr:rowOff>123825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563217</xdr:colOff>
      <xdr:row>27</xdr:row>
      <xdr:rowOff>157368</xdr:rowOff>
    </xdr:from>
    <xdr:to>
      <xdr:col>11</xdr:col>
      <xdr:colOff>140804</xdr:colOff>
      <xdr:row>45</xdr:row>
      <xdr:rowOff>24847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lasseur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anza instituciones"/>
      <sheetName val="Apoyo al sis politico"/>
      <sheetName val="Apoyo al sis politico2"/>
      <sheetName val="Tolerancia a opciones autoritar"/>
      <sheetName val="Tolerancia a opciones autorita2"/>
      <sheetName val="Tolerancia politica1"/>
      <sheetName val="Tolerancia politica2"/>
      <sheetName val="Derechos homosexuales"/>
      <sheetName val="Derechos homosexuales2"/>
    </sheetNames>
    <sheetDataSet>
      <sheetData sheetId="0">
        <row r="1">
          <cell r="D1">
            <v>2010</v>
          </cell>
          <cell r="E1">
            <v>2012</v>
          </cell>
          <cell r="F1">
            <v>2014</v>
          </cell>
        </row>
        <row r="9">
          <cell r="A9" t="str">
            <v>Iglesias evangélicas</v>
          </cell>
          <cell r="D9">
            <v>61.550000000000004</v>
          </cell>
          <cell r="E9">
            <v>73.61</v>
          </cell>
          <cell r="F9">
            <v>37.020000000000003</v>
          </cell>
        </row>
        <row r="10">
          <cell r="A10" t="str">
            <v>Sistema judicial</v>
          </cell>
          <cell r="D10">
            <v>46.05</v>
          </cell>
          <cell r="E10">
            <v>34.700000000000003</v>
          </cell>
          <cell r="F10">
            <v>37.99</v>
          </cell>
        </row>
        <row r="11">
          <cell r="A11" t="str">
            <v>Tribunal Electoral</v>
          </cell>
          <cell r="D11">
            <v>60.050000000000004</v>
          </cell>
          <cell r="E11">
            <v>46.019999999999996</v>
          </cell>
          <cell r="F11">
            <v>47.429999999999993</v>
          </cell>
        </row>
        <row r="12">
          <cell r="A12" t="str">
            <v>Asamblea Nacional</v>
          </cell>
          <cell r="D12">
            <v>35.440000000000005</v>
          </cell>
          <cell r="E12">
            <v>24.49</v>
          </cell>
          <cell r="F12">
            <v>27.709999999999997</v>
          </cell>
        </row>
        <row r="13">
          <cell r="A13" t="str">
            <v>Policía Nacional</v>
          </cell>
          <cell r="D13">
            <v>51.989999999999995</v>
          </cell>
          <cell r="E13">
            <v>58.16</v>
          </cell>
          <cell r="F13">
            <v>44.910000000000004</v>
          </cell>
        </row>
        <row r="14">
          <cell r="A14" t="str">
            <v>Iglesia Católica</v>
          </cell>
          <cell r="D14">
            <v>82.53</v>
          </cell>
          <cell r="E14">
            <v>80.39</v>
          </cell>
          <cell r="F14">
            <v>69.94</v>
          </cell>
        </row>
        <row r="15">
          <cell r="A15" t="str">
            <v>Partidos políticos</v>
          </cell>
          <cell r="D15">
            <v>28.96</v>
          </cell>
          <cell r="E15">
            <v>23.419999999999998</v>
          </cell>
          <cell r="F15">
            <v>23.28</v>
          </cell>
        </row>
        <row r="16">
          <cell r="A16" t="str">
            <v>Ejecutivo/Presidente</v>
          </cell>
          <cell r="D16">
            <v>64.36</v>
          </cell>
          <cell r="E16">
            <v>27.73</v>
          </cell>
          <cell r="F16">
            <v>32.58</v>
          </cell>
        </row>
        <row r="17">
          <cell r="A17" t="str">
            <v>CSJ</v>
          </cell>
          <cell r="D17">
            <v>39.539999999999992</v>
          </cell>
          <cell r="E17">
            <v>34.950000000000003</v>
          </cell>
          <cell r="F17">
            <v>32.07</v>
          </cell>
        </row>
        <row r="18">
          <cell r="A18" t="str">
            <v>Municipalidad</v>
          </cell>
          <cell r="D18">
            <v>36.86</v>
          </cell>
          <cell r="E18">
            <v>31.66</v>
          </cell>
          <cell r="F18">
            <v>31.08</v>
          </cell>
        </row>
        <row r="19">
          <cell r="A19" t="str">
            <v>Medio de comunicación</v>
          </cell>
          <cell r="D19">
            <v>67.739999999999995</v>
          </cell>
          <cell r="E19">
            <v>67.009999999999991</v>
          </cell>
          <cell r="F19">
            <v>49.97</v>
          </cell>
        </row>
        <row r="20">
          <cell r="A20" t="str">
            <v>Canal de Panama</v>
          </cell>
          <cell r="D20">
            <v>71.650000000000006</v>
          </cell>
          <cell r="E20">
            <v>69.98</v>
          </cell>
          <cell r="F20">
            <v>51.38</v>
          </cell>
        </row>
        <row r="33">
          <cell r="D33">
            <v>2010</v>
          </cell>
          <cell r="E33">
            <v>2012</v>
          </cell>
          <cell r="F33">
            <v>2014</v>
          </cell>
        </row>
        <row r="34">
          <cell r="A34" t="str">
            <v>Iglesias evangélicas</v>
          </cell>
          <cell r="D34">
            <v>4.72</v>
          </cell>
          <cell r="E34">
            <v>5.44</v>
          </cell>
          <cell r="F34">
            <v>3.8</v>
          </cell>
        </row>
        <row r="35">
          <cell r="A35" t="str">
            <v>Sistema judicial</v>
          </cell>
          <cell r="D35">
            <v>4.18</v>
          </cell>
          <cell r="E35">
            <v>3.71</v>
          </cell>
          <cell r="F35">
            <v>3.94</v>
          </cell>
        </row>
        <row r="36">
          <cell r="A36" t="str">
            <v>Tribunal electoral</v>
          </cell>
          <cell r="D36">
            <v>4.76</v>
          </cell>
          <cell r="E36">
            <v>4.13</v>
          </cell>
          <cell r="F36">
            <v>4.3899999999999997</v>
          </cell>
        </row>
        <row r="37">
          <cell r="A37" t="str">
            <v>Asamblea Nacional</v>
          </cell>
          <cell r="D37">
            <v>3.79</v>
          </cell>
          <cell r="E37">
            <v>3.28</v>
          </cell>
          <cell r="F37">
            <v>3.5</v>
          </cell>
        </row>
        <row r="38">
          <cell r="A38" t="str">
            <v>Policía Nacional</v>
          </cell>
          <cell r="D38">
            <v>4.47</v>
          </cell>
          <cell r="E38">
            <v>4.6100000000000003</v>
          </cell>
          <cell r="F38">
            <v>4.28</v>
          </cell>
        </row>
        <row r="39">
          <cell r="A39" t="str">
            <v>Iglesia Católica</v>
          </cell>
          <cell r="D39">
            <v>5.81</v>
          </cell>
          <cell r="E39">
            <v>5.64</v>
          </cell>
          <cell r="F39">
            <v>5.23</v>
          </cell>
        </row>
        <row r="40">
          <cell r="A40" t="str">
            <v>Partidos políticos</v>
          </cell>
          <cell r="D40">
            <v>3.47</v>
          </cell>
          <cell r="E40">
            <v>3.18</v>
          </cell>
          <cell r="F40">
            <v>3.19</v>
          </cell>
        </row>
        <row r="41">
          <cell r="A41" t="str">
            <v>Ejecutivo/Presidente</v>
          </cell>
          <cell r="D41">
            <v>4.92</v>
          </cell>
          <cell r="E41">
            <v>3.25</v>
          </cell>
          <cell r="F41">
            <v>3.63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topLeftCell="A25" zoomScale="115" zoomScaleNormal="115" workbookViewId="0">
      <selection activeCell="M35" sqref="M35"/>
    </sheetView>
  </sheetViews>
  <sheetFormatPr baseColWidth="10" defaultRowHeight="15" x14ac:dyDescent="0.25"/>
  <cols>
    <col min="1" max="1" width="19.7109375" customWidth="1"/>
  </cols>
  <sheetData>
    <row r="1" spans="1:7" x14ac:dyDescent="0.25">
      <c r="D1" s="1">
        <v>2010</v>
      </c>
      <c r="E1" s="1">
        <v>2012</v>
      </c>
      <c r="F1" s="1">
        <v>2014</v>
      </c>
    </row>
    <row r="2" spans="1:7" x14ac:dyDescent="0.25">
      <c r="A2" t="s">
        <v>0</v>
      </c>
      <c r="D2">
        <v>12.91</v>
      </c>
      <c r="E2">
        <v>5.6</v>
      </c>
      <c r="F2">
        <v>17.98</v>
      </c>
    </row>
    <row r="3" spans="1:7" x14ac:dyDescent="0.25">
      <c r="A3">
        <v>2</v>
      </c>
      <c r="D3">
        <v>3.11</v>
      </c>
      <c r="E3">
        <v>1.91</v>
      </c>
      <c r="F3">
        <v>9.2899999999999991</v>
      </c>
    </row>
    <row r="4" spans="1:7" x14ac:dyDescent="0.25">
      <c r="A4">
        <v>3</v>
      </c>
      <c r="D4">
        <v>7.7</v>
      </c>
      <c r="E4">
        <v>7.04</v>
      </c>
      <c r="F4">
        <v>21.95</v>
      </c>
    </row>
    <row r="5" spans="1:7" x14ac:dyDescent="0.25">
      <c r="A5">
        <v>4</v>
      </c>
      <c r="D5">
        <v>14.73</v>
      </c>
      <c r="E5">
        <v>11.85</v>
      </c>
      <c r="F5">
        <v>13.74</v>
      </c>
    </row>
    <row r="6" spans="1:7" x14ac:dyDescent="0.25">
      <c r="A6">
        <v>5</v>
      </c>
      <c r="D6">
        <v>22.7</v>
      </c>
      <c r="E6">
        <v>18.239999999999998</v>
      </c>
      <c r="F6">
        <v>13.87</v>
      </c>
    </row>
    <row r="7" spans="1:7" x14ac:dyDescent="0.25">
      <c r="A7">
        <v>6</v>
      </c>
      <c r="D7">
        <v>15</v>
      </c>
      <c r="E7">
        <v>12.18</v>
      </c>
      <c r="F7">
        <v>8.34</v>
      </c>
    </row>
    <row r="8" spans="1:7" x14ac:dyDescent="0.25">
      <c r="A8" t="s">
        <v>1</v>
      </c>
      <c r="D8">
        <v>23.85</v>
      </c>
      <c r="E8">
        <v>43.19</v>
      </c>
      <c r="F8">
        <v>14.81</v>
      </c>
    </row>
    <row r="9" spans="1:7" x14ac:dyDescent="0.25">
      <c r="A9" t="s">
        <v>2</v>
      </c>
      <c r="D9">
        <f>SUM(D6:D8)</f>
        <v>61.550000000000004</v>
      </c>
      <c r="E9">
        <f t="shared" ref="E9:F9" si="0">SUM(E6:E8)</f>
        <v>73.61</v>
      </c>
      <c r="F9">
        <f t="shared" si="0"/>
        <v>37.020000000000003</v>
      </c>
    </row>
    <row r="10" spans="1:7" x14ac:dyDescent="0.25">
      <c r="A10" t="s">
        <v>3</v>
      </c>
      <c r="D10">
        <f>28.27+12.01+5.77</f>
        <v>46.05</v>
      </c>
      <c r="E10">
        <f>20.1+8.72+5.88</f>
        <v>34.700000000000003</v>
      </c>
      <c r="F10">
        <f>19.48+9.47+9.04</f>
        <v>37.99</v>
      </c>
      <c r="G10">
        <f>CORREL(D9:F9,D10:F10)</f>
        <v>-9.1151523544713633E-2</v>
      </c>
    </row>
    <row r="11" spans="1:7" x14ac:dyDescent="0.25">
      <c r="A11" t="s">
        <v>4</v>
      </c>
      <c r="D11">
        <f>25.37+19.17+15.51</f>
        <v>60.050000000000004</v>
      </c>
      <c r="E11">
        <f>22.79+14.58+8.65</f>
        <v>46.019999999999996</v>
      </c>
      <c r="F11">
        <f>17.97+12.69+16.77</f>
        <v>47.429999999999993</v>
      </c>
      <c r="G11">
        <f>CORREL(D9:F9,D11:F11)</f>
        <v>0.10271542128243656</v>
      </c>
    </row>
    <row r="12" spans="1:7" x14ac:dyDescent="0.25">
      <c r="A12" t="s">
        <v>5</v>
      </c>
      <c r="D12">
        <f>20.94+8.58+5.92</f>
        <v>35.440000000000005</v>
      </c>
      <c r="E12">
        <f>16.22+5.87+2.4</f>
        <v>24.49</v>
      </c>
      <c r="F12">
        <f>14.41+6.17+7.13</f>
        <v>27.709999999999997</v>
      </c>
      <c r="G12">
        <f>(CORREL(D9:F9,D12:F12))</f>
        <v>-9.5712360162576976E-2</v>
      </c>
    </row>
    <row r="13" spans="1:7" x14ac:dyDescent="0.25">
      <c r="A13" t="s">
        <v>6</v>
      </c>
      <c r="D13">
        <f>27.86+15.04+9.09</f>
        <v>51.989999999999995</v>
      </c>
      <c r="E13">
        <f>26.2+17.95+14.01</f>
        <v>58.16</v>
      </c>
      <c r="F13">
        <f>19.1+13.17+12.64</f>
        <v>44.910000000000004</v>
      </c>
      <c r="G13">
        <f>CORREL(D9:F9,D13:F13)</f>
        <v>0.98806551808879317</v>
      </c>
    </row>
    <row r="14" spans="1:7" x14ac:dyDescent="0.25">
      <c r="A14" t="s">
        <v>7</v>
      </c>
      <c r="D14">
        <f>15.97+15.64+50.92</f>
        <v>82.53</v>
      </c>
      <c r="E14">
        <f>17.31+13.08+50</f>
        <v>80.39</v>
      </c>
      <c r="F14">
        <f>17.77+14.9+37.27</f>
        <v>69.94</v>
      </c>
      <c r="G14">
        <f>CORREL(D9:F9,D14:F14)</f>
        <v>0.88288421451698007</v>
      </c>
    </row>
    <row r="15" spans="1:7" x14ac:dyDescent="0.25">
      <c r="A15" t="s">
        <v>8</v>
      </c>
      <c r="D15">
        <f>18.78+6.17+4.01</f>
        <v>28.96</v>
      </c>
      <c r="E15">
        <f>16.22+4.86+2.34</f>
        <v>23.419999999999998</v>
      </c>
      <c r="F15">
        <f>14.14+5.07+4.07</f>
        <v>23.28</v>
      </c>
      <c r="G15">
        <f>CORREL(D9:F9,D15:F15)</f>
        <v>0.21421665848765803</v>
      </c>
    </row>
    <row r="16" spans="1:7" x14ac:dyDescent="0.25">
      <c r="A16" t="s">
        <v>9</v>
      </c>
      <c r="D16">
        <f>25.81+20.2+18.35</f>
        <v>64.36</v>
      </c>
      <c r="E16">
        <f>15.46+6.95+5.32</f>
        <v>27.73</v>
      </c>
      <c r="F16">
        <f>15.82+8.78+7.98</f>
        <v>32.58</v>
      </c>
      <c r="G16">
        <f>CORREL(D9:F9,D16:F16)</f>
        <v>7.2034764441416585E-2</v>
      </c>
    </row>
    <row r="17" spans="1:7" x14ac:dyDescent="0.25">
      <c r="A17" t="s">
        <v>10</v>
      </c>
      <c r="D17">
        <f>22.68+10.84+6.02</f>
        <v>39.539999999999992</v>
      </c>
      <c r="E17">
        <f>19.53+9.73+5.69</f>
        <v>34.950000000000003</v>
      </c>
      <c r="F17">
        <f>16.17+8.97+6.93</f>
        <v>32.07</v>
      </c>
      <c r="G17">
        <f>CORREL(D9:F9,D17:F17)</f>
        <v>0.55343012194362362</v>
      </c>
    </row>
    <row r="18" spans="1:7" x14ac:dyDescent="0.25">
      <c r="A18" t="s">
        <v>11</v>
      </c>
      <c r="D18">
        <f>22.21+8.75+5.9</f>
        <v>36.86</v>
      </c>
      <c r="E18">
        <f>21.8+7.22+2.64</f>
        <v>31.66</v>
      </c>
      <c r="F18">
        <f>17.51+7.42+6.15</f>
        <v>31.08</v>
      </c>
      <c r="G18">
        <f>CORREL(D9:F9,D18:F18)</f>
        <v>0.28165621751860653</v>
      </c>
    </row>
    <row r="19" spans="1:7" x14ac:dyDescent="0.25">
      <c r="A19" t="s">
        <v>12</v>
      </c>
      <c r="D19">
        <f>32.33+21.25+14.16</f>
        <v>67.739999999999995</v>
      </c>
      <c r="E19">
        <f>29.87+17.85+19.29</f>
        <v>67.009999999999991</v>
      </c>
      <c r="F19">
        <f>21.24+13.63+15.1</f>
        <v>49.97</v>
      </c>
      <c r="G19">
        <f>CORREL(D9:F9,D19:F19)</f>
        <v>0.93390066302026187</v>
      </c>
    </row>
    <row r="20" spans="1:7" x14ac:dyDescent="0.25">
      <c r="A20" t="s">
        <v>13</v>
      </c>
      <c r="D20">
        <f>27.02+22.35+22.28</f>
        <v>71.650000000000006</v>
      </c>
      <c r="E20">
        <f>27.28+18.48+24.22</f>
        <v>69.98</v>
      </c>
      <c r="F20">
        <f>17.67+15.57+18.14</f>
        <v>51.38</v>
      </c>
      <c r="G20">
        <f>CORREL(D9:F9,D20:F20)</f>
        <v>0.91965465405420821</v>
      </c>
    </row>
    <row r="22" spans="1:7" x14ac:dyDescent="0.25">
      <c r="A22" t="s">
        <v>14</v>
      </c>
    </row>
    <row r="33" spans="1:6" x14ac:dyDescent="0.25">
      <c r="D33">
        <v>2010</v>
      </c>
      <c r="E33">
        <v>2012</v>
      </c>
      <c r="F33">
        <v>2014</v>
      </c>
    </row>
    <row r="34" spans="1:6" x14ac:dyDescent="0.25">
      <c r="A34" t="s">
        <v>2</v>
      </c>
      <c r="D34">
        <v>4.72</v>
      </c>
      <c r="E34">
        <v>5.44</v>
      </c>
      <c r="F34">
        <v>3.8</v>
      </c>
    </row>
    <row r="35" spans="1:6" x14ac:dyDescent="0.25">
      <c r="A35" t="s">
        <v>3</v>
      </c>
      <c r="D35">
        <v>4.18</v>
      </c>
      <c r="E35">
        <v>3.71</v>
      </c>
      <c r="F35">
        <v>3.94</v>
      </c>
    </row>
    <row r="36" spans="1:6" x14ac:dyDescent="0.25">
      <c r="A36" t="s">
        <v>15</v>
      </c>
      <c r="D36">
        <v>4.76</v>
      </c>
      <c r="E36">
        <v>4.13</v>
      </c>
      <c r="F36">
        <v>4.3899999999999997</v>
      </c>
    </row>
    <row r="37" spans="1:6" x14ac:dyDescent="0.25">
      <c r="A37" t="s">
        <v>5</v>
      </c>
      <c r="D37">
        <v>3.79</v>
      </c>
      <c r="E37">
        <v>3.28</v>
      </c>
      <c r="F37">
        <v>3.5</v>
      </c>
    </row>
    <row r="38" spans="1:6" x14ac:dyDescent="0.25">
      <c r="A38" t="s">
        <v>6</v>
      </c>
      <c r="D38">
        <v>4.47</v>
      </c>
      <c r="E38">
        <v>4.6100000000000003</v>
      </c>
      <c r="F38">
        <v>4.28</v>
      </c>
    </row>
    <row r="39" spans="1:6" x14ac:dyDescent="0.25">
      <c r="A39" t="s">
        <v>7</v>
      </c>
      <c r="D39">
        <v>5.81</v>
      </c>
      <c r="E39">
        <v>5.64</v>
      </c>
      <c r="F39">
        <v>5.23</v>
      </c>
    </row>
    <row r="40" spans="1:6" x14ac:dyDescent="0.25">
      <c r="A40" t="s">
        <v>8</v>
      </c>
      <c r="D40">
        <v>3.47</v>
      </c>
      <c r="E40">
        <v>3.18</v>
      </c>
      <c r="F40">
        <v>3.19</v>
      </c>
    </row>
    <row r="41" spans="1:6" x14ac:dyDescent="0.25">
      <c r="A41" t="s">
        <v>9</v>
      </c>
      <c r="D41">
        <v>4.92</v>
      </c>
      <c r="E41">
        <v>3.25</v>
      </c>
      <c r="F41">
        <v>3.63</v>
      </c>
    </row>
    <row r="42" spans="1:6" x14ac:dyDescent="0.25">
      <c r="A42" t="s">
        <v>10</v>
      </c>
      <c r="D42">
        <v>3.95</v>
      </c>
      <c r="E42">
        <v>3.72</v>
      </c>
      <c r="F42">
        <v>3.72</v>
      </c>
    </row>
    <row r="43" spans="1:6" x14ac:dyDescent="0.25">
      <c r="A43" t="s">
        <v>11</v>
      </c>
      <c r="D43">
        <v>3.92</v>
      </c>
      <c r="E43">
        <v>3.62</v>
      </c>
      <c r="F43">
        <v>3.63</v>
      </c>
    </row>
    <row r="44" spans="1:6" x14ac:dyDescent="0.25">
      <c r="A44" t="s">
        <v>16</v>
      </c>
      <c r="D44">
        <v>4.9400000000000004</v>
      </c>
      <c r="E44">
        <v>5.03</v>
      </c>
      <c r="F44">
        <v>4.5</v>
      </c>
    </row>
    <row r="45" spans="1:6" x14ac:dyDescent="0.25">
      <c r="A45" t="s">
        <v>17</v>
      </c>
      <c r="D45">
        <v>5.19</v>
      </c>
      <c r="E45">
        <v>5.14</v>
      </c>
      <c r="F45">
        <v>4.5999999999999996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Confianza instituciones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Nevache</dc:creator>
  <cp:lastModifiedBy>Claire Nevache</cp:lastModifiedBy>
  <dcterms:created xsi:type="dcterms:W3CDTF">2017-09-30T23:51:17Z</dcterms:created>
  <dcterms:modified xsi:type="dcterms:W3CDTF">2017-09-30T23:52:11Z</dcterms:modified>
</cp:coreProperties>
</file>