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udith\Documents\Judith\Proceso_inv\10metaanalisis2\EnvioPEM\"/>
    </mc:Choice>
  </mc:AlternateContent>
  <bookViews>
    <workbookView xWindow="600" yWindow="150" windowWidth="17715" windowHeight="6660" tabRatio="688"/>
  </bookViews>
  <sheets>
    <sheet name="Intra pre-adqB" sheetId="1" r:id="rId1"/>
    <sheet name="Intra pre-adqA" sheetId="4" r:id="rId2"/>
    <sheet name="Intra adq-retB" sheetId="6" r:id="rId3"/>
    <sheet name="Intra adq-retA" sheetId="5" r:id="rId4"/>
    <sheet name="Entre adq" sheetId="3" r:id="rId5"/>
    <sheet name="Entre ret" sheetId="7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Y5" i="7" l="1"/>
  <c r="Z5" i="7"/>
  <c r="AC5" i="7"/>
  <c r="AD5" i="7" s="1"/>
  <c r="Y6" i="7"/>
  <c r="Z6" i="7"/>
  <c r="AC6" i="7"/>
  <c r="AD6" i="7" s="1"/>
  <c r="Y7" i="7"/>
  <c r="Z7" i="7"/>
  <c r="AC7" i="7"/>
  <c r="AD7" i="7" s="1"/>
  <c r="Y8" i="7"/>
  <c r="Z8" i="7"/>
  <c r="AC8" i="7"/>
  <c r="AD8" i="7" s="1"/>
  <c r="Y9" i="7"/>
  <c r="Z9" i="7"/>
  <c r="AC9" i="7"/>
  <c r="AD9" i="7" s="1"/>
  <c r="Y10" i="7"/>
  <c r="Z10" i="7"/>
  <c r="AC10" i="7"/>
  <c r="AD10" i="7" s="1"/>
  <c r="Y11" i="7"/>
  <c r="Z11" i="7"/>
  <c r="AC11" i="7"/>
  <c r="AD11" i="7" s="1"/>
  <c r="Y12" i="7"/>
  <c r="Z12" i="7"/>
  <c r="AC12" i="7"/>
  <c r="AD12" i="7" s="1"/>
  <c r="Y13" i="7"/>
  <c r="Z13" i="7"/>
  <c r="AA13" i="7" s="1"/>
  <c r="AB13" i="7" s="1"/>
  <c r="AC13" i="7"/>
  <c r="AD13" i="7" s="1"/>
  <c r="Y14" i="7"/>
  <c r="Z14" i="7"/>
  <c r="AA14" i="7" s="1"/>
  <c r="AB14" i="7" s="1"/>
  <c r="AC14" i="7"/>
  <c r="AD14" i="7" s="1"/>
  <c r="Y15" i="7"/>
  <c r="AA15" i="7" s="1"/>
  <c r="Z15" i="7"/>
  <c r="AC15" i="7"/>
  <c r="AD15" i="7" s="1"/>
  <c r="Y16" i="7"/>
  <c r="AA16" i="7" s="1"/>
  <c r="AB16" i="7" s="1"/>
  <c r="Z16" i="7"/>
  <c r="AC16" i="7"/>
  <c r="AD16" i="7" s="1"/>
  <c r="Y17" i="7"/>
  <c r="Z17" i="7"/>
  <c r="AC17" i="7"/>
  <c r="AD17" i="7" s="1"/>
  <c r="Y18" i="7"/>
  <c r="Z18" i="7"/>
  <c r="AC18" i="7"/>
  <c r="AD18" i="7" s="1"/>
  <c r="Y19" i="7"/>
  <c r="Z19" i="7"/>
  <c r="AA19" i="7" s="1"/>
  <c r="AC19" i="7"/>
  <c r="AD19" i="7" s="1"/>
  <c r="Y20" i="7"/>
  <c r="Z20" i="7"/>
  <c r="AA20" i="7" s="1"/>
  <c r="AB20" i="7" s="1"/>
  <c r="AC20" i="7"/>
  <c r="AD20" i="7" s="1"/>
  <c r="Y21" i="7"/>
  <c r="AA21" i="7" s="1"/>
  <c r="AB21" i="7" s="1"/>
  <c r="Z21" i="7"/>
  <c r="AC21" i="7"/>
  <c r="AD21" i="7" s="1"/>
  <c r="Y22" i="7"/>
  <c r="AA22" i="7" s="1"/>
  <c r="AB22" i="7" s="1"/>
  <c r="Z22" i="7"/>
  <c r="AC22" i="7"/>
  <c r="AD22" i="7" s="1"/>
  <c r="Y23" i="7"/>
  <c r="Z23" i="7"/>
  <c r="AC23" i="7"/>
  <c r="AD23" i="7" s="1"/>
  <c r="Y24" i="7"/>
  <c r="Z24" i="7"/>
  <c r="AC24" i="7"/>
  <c r="AD24" i="7" s="1"/>
  <c r="Y25" i="7"/>
  <c r="Z25" i="7"/>
  <c r="AC25" i="7"/>
  <c r="AD25" i="7" s="1"/>
  <c r="Y26" i="7"/>
  <c r="AA26" i="7" s="1"/>
  <c r="AB26" i="7" s="1"/>
  <c r="Z26" i="7"/>
  <c r="AC26" i="7"/>
  <c r="AD26" i="7"/>
  <c r="Y27" i="7"/>
  <c r="Z27" i="7"/>
  <c r="AC27" i="7"/>
  <c r="AD27" i="7"/>
  <c r="Y28" i="7"/>
  <c r="Z28" i="7"/>
  <c r="AC28" i="7"/>
  <c r="AD28" i="7" s="1"/>
  <c r="Y29" i="7"/>
  <c r="Z29" i="7"/>
  <c r="AA29" i="7" s="1"/>
  <c r="AB29" i="7" s="1"/>
  <c r="AC29" i="7"/>
  <c r="AD29" i="7" s="1"/>
  <c r="Y30" i="7"/>
  <c r="Z30" i="7"/>
  <c r="AA30" i="7" s="1"/>
  <c r="AB30" i="7" s="1"/>
  <c r="AC30" i="7"/>
  <c r="AD30" i="7" s="1"/>
  <c r="Y31" i="7"/>
  <c r="AA31" i="7" s="1"/>
  <c r="Z31" i="7"/>
  <c r="AC31" i="7"/>
  <c r="AD31" i="7" s="1"/>
  <c r="Y32" i="7"/>
  <c r="AA32" i="7" s="1"/>
  <c r="AB32" i="7" s="1"/>
  <c r="Z32" i="7"/>
  <c r="AC32" i="7"/>
  <c r="AD32" i="7" s="1"/>
  <c r="Y33" i="7"/>
  <c r="Z33" i="7"/>
  <c r="AC33" i="7"/>
  <c r="AD33" i="7" s="1"/>
  <c r="Y34" i="7"/>
  <c r="Z34" i="7"/>
  <c r="AC34" i="7"/>
  <c r="AD34" i="7" s="1"/>
  <c r="Y35" i="7"/>
  <c r="Z35" i="7"/>
  <c r="AA35" i="7" s="1"/>
  <c r="AC35" i="7"/>
  <c r="AD35" i="7" s="1"/>
  <c r="Y36" i="7"/>
  <c r="Z36" i="7"/>
  <c r="AA36" i="7" s="1"/>
  <c r="AB36" i="7" s="1"/>
  <c r="AC36" i="7"/>
  <c r="AD36" i="7" s="1"/>
  <c r="Y37" i="7"/>
  <c r="Z37" i="7"/>
  <c r="AA37" i="7"/>
  <c r="AB37" i="7" s="1"/>
  <c r="AC37" i="7"/>
  <c r="AD37" i="7" s="1"/>
  <c r="AE37" i="7" s="1"/>
  <c r="AF37" i="7" s="1"/>
  <c r="Y38" i="7"/>
  <c r="Z38" i="7"/>
  <c r="AA38" i="7"/>
  <c r="AB38" i="7" s="1"/>
  <c r="AC38" i="7"/>
  <c r="AD38" i="7" s="1"/>
  <c r="Y39" i="7"/>
  <c r="Z39" i="7"/>
  <c r="AC39" i="7"/>
  <c r="AD39" i="7" s="1"/>
  <c r="Y40" i="7"/>
  <c r="AA40" i="7" s="1"/>
  <c r="AB40" i="7" s="1"/>
  <c r="Z40" i="7"/>
  <c r="AC40" i="7"/>
  <c r="AD40" i="7" s="1"/>
  <c r="AC4" i="7"/>
  <c r="AD4" i="7" s="1"/>
  <c r="Z4" i="7"/>
  <c r="Y4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J15" i="7"/>
  <c r="Q14" i="7"/>
  <c r="J14" i="7"/>
  <c r="Q13" i="7"/>
  <c r="J13" i="7"/>
  <c r="Q12" i="7"/>
  <c r="J12" i="7"/>
  <c r="Q11" i="7"/>
  <c r="J11" i="7"/>
  <c r="Q10" i="7"/>
  <c r="J10" i="7"/>
  <c r="Q9" i="7"/>
  <c r="J9" i="7"/>
  <c r="Q8" i="7"/>
  <c r="J8" i="7"/>
  <c r="Q7" i="7"/>
  <c r="J7" i="7"/>
  <c r="Q6" i="7"/>
  <c r="J6" i="7"/>
  <c r="Q5" i="7"/>
  <c r="J5" i="7"/>
  <c r="Q4" i="7"/>
  <c r="AC5" i="3"/>
  <c r="AD5" i="3"/>
  <c r="AC6" i="3"/>
  <c r="AD6" i="3" s="1"/>
  <c r="AC7" i="3"/>
  <c r="AD7" i="3" s="1"/>
  <c r="AC8" i="3"/>
  <c r="AD8" i="3" s="1"/>
  <c r="AC9" i="3"/>
  <c r="AD9" i="3" s="1"/>
  <c r="AC10" i="3"/>
  <c r="AD10" i="3" s="1"/>
  <c r="AC11" i="3"/>
  <c r="AD11" i="3" s="1"/>
  <c r="AC12" i="3"/>
  <c r="AD12" i="3" s="1"/>
  <c r="AC13" i="3"/>
  <c r="AD13" i="3" s="1"/>
  <c r="AC14" i="3"/>
  <c r="AD14" i="3" s="1"/>
  <c r="AC15" i="3"/>
  <c r="AD15" i="3" s="1"/>
  <c r="AC16" i="3"/>
  <c r="AD16" i="3" s="1"/>
  <c r="AC17" i="3"/>
  <c r="AD17" i="3" s="1"/>
  <c r="AC18" i="3"/>
  <c r="AD18" i="3" s="1"/>
  <c r="AC19" i="3"/>
  <c r="AD19" i="3" s="1"/>
  <c r="AC20" i="3"/>
  <c r="AD20" i="3" s="1"/>
  <c r="AC21" i="3"/>
  <c r="AD21" i="3" s="1"/>
  <c r="AC22" i="3"/>
  <c r="AD22" i="3" s="1"/>
  <c r="AC23" i="3"/>
  <c r="AD23" i="3" s="1"/>
  <c r="AC24" i="3"/>
  <c r="AD24" i="3" s="1"/>
  <c r="AC25" i="3"/>
  <c r="AD25" i="3" s="1"/>
  <c r="AC26" i="3"/>
  <c r="AD26" i="3" s="1"/>
  <c r="AC27" i="3"/>
  <c r="AD27" i="3" s="1"/>
  <c r="AC28" i="3"/>
  <c r="AD28" i="3" s="1"/>
  <c r="AC29" i="3"/>
  <c r="AD29" i="3"/>
  <c r="AC30" i="3"/>
  <c r="AD30" i="3" s="1"/>
  <c r="AC31" i="3"/>
  <c r="AD31" i="3" s="1"/>
  <c r="AC32" i="3"/>
  <c r="AD32" i="3" s="1"/>
  <c r="AC33" i="3"/>
  <c r="AD33" i="3" s="1"/>
  <c r="AC34" i="3"/>
  <c r="AD34" i="3" s="1"/>
  <c r="AC4" i="3"/>
  <c r="Y5" i="3"/>
  <c r="Z5" i="3"/>
  <c r="Y6" i="3"/>
  <c r="Z6" i="3"/>
  <c r="Y7" i="3"/>
  <c r="Z7" i="3"/>
  <c r="Y8" i="3"/>
  <c r="Z8" i="3"/>
  <c r="Y9" i="3"/>
  <c r="Z9" i="3"/>
  <c r="Y10" i="3"/>
  <c r="Z10" i="3"/>
  <c r="Y11" i="3"/>
  <c r="Z11" i="3"/>
  <c r="Y12" i="3"/>
  <c r="Z12" i="3"/>
  <c r="Y13" i="3"/>
  <c r="AA13" i="3" s="1"/>
  <c r="Z13" i="3"/>
  <c r="Y14" i="3"/>
  <c r="Z14" i="3"/>
  <c r="Y15" i="3"/>
  <c r="Z15" i="3"/>
  <c r="Y16" i="3"/>
  <c r="Z16" i="3"/>
  <c r="Y17" i="3"/>
  <c r="Z17" i="3"/>
  <c r="Y18" i="3"/>
  <c r="Z18" i="3"/>
  <c r="Y19" i="3"/>
  <c r="Z19" i="3"/>
  <c r="Y20" i="3"/>
  <c r="Z20" i="3"/>
  <c r="Y21" i="3"/>
  <c r="Z21" i="3"/>
  <c r="Y22" i="3"/>
  <c r="Z22" i="3"/>
  <c r="Y23" i="3"/>
  <c r="Z23" i="3"/>
  <c r="Y24" i="3"/>
  <c r="Z24" i="3"/>
  <c r="Y25" i="3"/>
  <c r="Z25" i="3"/>
  <c r="Y26" i="3"/>
  <c r="Z26" i="3"/>
  <c r="Y27" i="3"/>
  <c r="Z27" i="3"/>
  <c r="Y28" i="3"/>
  <c r="Z28" i="3"/>
  <c r="Y29" i="3"/>
  <c r="AA29" i="3" s="1"/>
  <c r="AE29" i="3" s="1"/>
  <c r="AF29" i="3" s="1"/>
  <c r="Z29" i="3"/>
  <c r="Y30" i="3"/>
  <c r="Z30" i="3"/>
  <c r="Y31" i="3"/>
  <c r="Z31" i="3"/>
  <c r="Y32" i="3"/>
  <c r="Z32" i="3"/>
  <c r="Y33" i="3"/>
  <c r="Z33" i="3"/>
  <c r="Y34" i="3"/>
  <c r="Z34" i="3"/>
  <c r="Z4" i="3"/>
  <c r="Y4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J13" i="3"/>
  <c r="Q12" i="3"/>
  <c r="J12" i="3"/>
  <c r="Q11" i="3"/>
  <c r="J11" i="3"/>
  <c r="Q10" i="3"/>
  <c r="J10" i="3"/>
  <c r="Q9" i="3"/>
  <c r="J9" i="3"/>
  <c r="Q8" i="3"/>
  <c r="J8" i="3"/>
  <c r="Q7" i="3"/>
  <c r="J7" i="3"/>
  <c r="Q6" i="3"/>
  <c r="J6" i="3"/>
  <c r="Q5" i="3"/>
  <c r="J5" i="3"/>
  <c r="Q4" i="3"/>
  <c r="AE46" i="6"/>
  <c r="AE22" i="6"/>
  <c r="AE14" i="6"/>
  <c r="Z43" i="6"/>
  <c r="AA43" i="6"/>
  <c r="AB43" i="6"/>
  <c r="AC43" i="6" s="1"/>
  <c r="AD43" i="6" s="1"/>
  <c r="AE43" i="6" s="1"/>
  <c r="Z44" i="6"/>
  <c r="AA44" i="6"/>
  <c r="AB44" i="6"/>
  <c r="AC44" i="6" s="1"/>
  <c r="AD44" i="6" s="1"/>
  <c r="AE44" i="6" s="1"/>
  <c r="Z45" i="6"/>
  <c r="AA45" i="6"/>
  <c r="AB45" i="6"/>
  <c r="AC45" i="6"/>
  <c r="Z46" i="6"/>
  <c r="AA46" i="6"/>
  <c r="AB46" i="6"/>
  <c r="AC46" i="6"/>
  <c r="AD46" i="6"/>
  <c r="AE8" i="6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J15" i="5"/>
  <c r="Q14" i="5"/>
  <c r="J14" i="5"/>
  <c r="Q13" i="5"/>
  <c r="J13" i="5"/>
  <c r="Q12" i="5"/>
  <c r="J12" i="5"/>
  <c r="Q11" i="5"/>
  <c r="J11" i="5"/>
  <c r="Q10" i="5"/>
  <c r="J10" i="5"/>
  <c r="Q9" i="5"/>
  <c r="J9" i="5"/>
  <c r="Q8" i="5"/>
  <c r="J8" i="5"/>
  <c r="Q7" i="5"/>
  <c r="J7" i="5"/>
  <c r="Q6" i="5"/>
  <c r="J6" i="5"/>
  <c r="Q5" i="5"/>
  <c r="J5" i="5"/>
  <c r="Q4" i="5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J16" i="6"/>
  <c r="Q15" i="6"/>
  <c r="Q14" i="6"/>
  <c r="J14" i="6"/>
  <c r="Q13" i="6"/>
  <c r="J13" i="6"/>
  <c r="Q12" i="6"/>
  <c r="J12" i="6"/>
  <c r="Q11" i="6"/>
  <c r="J11" i="6"/>
  <c r="Q10" i="6"/>
  <c r="J10" i="6"/>
  <c r="Q9" i="6"/>
  <c r="J9" i="6"/>
  <c r="Q8" i="6"/>
  <c r="J8" i="6"/>
  <c r="Q7" i="6"/>
  <c r="J7" i="6"/>
  <c r="Q6" i="6"/>
  <c r="J6" i="6"/>
  <c r="Q5" i="6"/>
  <c r="J5" i="6"/>
  <c r="Q4" i="6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J13" i="4"/>
  <c r="Q12" i="4"/>
  <c r="J12" i="4"/>
  <c r="Q11" i="4"/>
  <c r="J11" i="4"/>
  <c r="Q10" i="4"/>
  <c r="J10" i="4"/>
  <c r="Q9" i="4"/>
  <c r="J9" i="4"/>
  <c r="Q8" i="4"/>
  <c r="J8" i="4"/>
  <c r="Q7" i="4"/>
  <c r="J7" i="4"/>
  <c r="Q6" i="4"/>
  <c r="J6" i="4"/>
  <c r="Q5" i="4"/>
  <c r="J5" i="4"/>
  <c r="Q4" i="4"/>
  <c r="AB42" i="6"/>
  <c r="AC42" i="6" s="1"/>
  <c r="Z42" i="6"/>
  <c r="AB41" i="6"/>
  <c r="AC41" i="6" s="1"/>
  <c r="Z41" i="6"/>
  <c r="AB40" i="6"/>
  <c r="AC40" i="6" s="1"/>
  <c r="Z40" i="6"/>
  <c r="AA40" i="6" s="1"/>
  <c r="AB39" i="6"/>
  <c r="AC39" i="6" s="1"/>
  <c r="Z39" i="6"/>
  <c r="AA39" i="6" s="1"/>
  <c r="AB38" i="6"/>
  <c r="AC38" i="6" s="1"/>
  <c r="Z38" i="6"/>
  <c r="AB37" i="6"/>
  <c r="AC37" i="6" s="1"/>
  <c r="Z37" i="6"/>
  <c r="AB36" i="6"/>
  <c r="AC36" i="6" s="1"/>
  <c r="Z36" i="6"/>
  <c r="AA36" i="6" s="1"/>
  <c r="AB35" i="6"/>
  <c r="AC35" i="6" s="1"/>
  <c r="Z35" i="6"/>
  <c r="AB34" i="6"/>
  <c r="AC34" i="6" s="1"/>
  <c r="Z34" i="6"/>
  <c r="AD34" i="6" s="1"/>
  <c r="AE34" i="6" s="1"/>
  <c r="AB33" i="6"/>
  <c r="AC33" i="6" s="1"/>
  <c r="Z33" i="6"/>
  <c r="AB32" i="6"/>
  <c r="AC32" i="6" s="1"/>
  <c r="Z32" i="6"/>
  <c r="AA32" i="6" s="1"/>
  <c r="AB31" i="6"/>
  <c r="AC31" i="6" s="1"/>
  <c r="Z31" i="6"/>
  <c r="AB30" i="6"/>
  <c r="AC30" i="6" s="1"/>
  <c r="Z30" i="6"/>
  <c r="AD30" i="6" s="1"/>
  <c r="AE30" i="6" s="1"/>
  <c r="AB29" i="6"/>
  <c r="AC29" i="6" s="1"/>
  <c r="Z29" i="6"/>
  <c r="AB28" i="6"/>
  <c r="AC28" i="6" s="1"/>
  <c r="Z28" i="6"/>
  <c r="AA28" i="6" s="1"/>
  <c r="AB27" i="6"/>
  <c r="AC27" i="6" s="1"/>
  <c r="Z27" i="6"/>
  <c r="AB26" i="6"/>
  <c r="AC26" i="6" s="1"/>
  <c r="Z26" i="6"/>
  <c r="AD26" i="6" s="1"/>
  <c r="AE26" i="6" s="1"/>
  <c r="AB25" i="6"/>
  <c r="AC25" i="6" s="1"/>
  <c r="Z25" i="6"/>
  <c r="AB24" i="6"/>
  <c r="AC24" i="6" s="1"/>
  <c r="Z24" i="6"/>
  <c r="AA24" i="6" s="1"/>
  <c r="AB23" i="6"/>
  <c r="AC23" i="6" s="1"/>
  <c r="Z23" i="6"/>
  <c r="AB22" i="6"/>
  <c r="AC22" i="6" s="1"/>
  <c r="Z22" i="6"/>
  <c r="AD22" i="6" s="1"/>
  <c r="AB21" i="6"/>
  <c r="AC21" i="6" s="1"/>
  <c r="Z21" i="6"/>
  <c r="AB20" i="6"/>
  <c r="AC20" i="6" s="1"/>
  <c r="Z20" i="6"/>
  <c r="AA20" i="6" s="1"/>
  <c r="AB19" i="6"/>
  <c r="AC19" i="6" s="1"/>
  <c r="Z19" i="6"/>
  <c r="AB18" i="6"/>
  <c r="AC18" i="6" s="1"/>
  <c r="Z18" i="6"/>
  <c r="AD18" i="6" s="1"/>
  <c r="AE18" i="6" s="1"/>
  <c r="AB17" i="6"/>
  <c r="AC17" i="6" s="1"/>
  <c r="Z17" i="6"/>
  <c r="AB16" i="6"/>
  <c r="AC16" i="6" s="1"/>
  <c r="Z16" i="6"/>
  <c r="AA16" i="6" s="1"/>
  <c r="AB15" i="6"/>
  <c r="AC15" i="6" s="1"/>
  <c r="Z15" i="6"/>
  <c r="AB14" i="6"/>
  <c r="AC14" i="6" s="1"/>
  <c r="Z14" i="6"/>
  <c r="AD14" i="6" s="1"/>
  <c r="AB13" i="6"/>
  <c r="AC13" i="6" s="1"/>
  <c r="Z13" i="6"/>
  <c r="AB12" i="6"/>
  <c r="AC12" i="6" s="1"/>
  <c r="Z12" i="6"/>
  <c r="AA12" i="6" s="1"/>
  <c r="AB11" i="6"/>
  <c r="AC11" i="6" s="1"/>
  <c r="Z11" i="6"/>
  <c r="AB10" i="6"/>
  <c r="AC10" i="6" s="1"/>
  <c r="Z10" i="6"/>
  <c r="AD10" i="6" s="1"/>
  <c r="AE10" i="6" s="1"/>
  <c r="AB9" i="6"/>
  <c r="AC9" i="6" s="1"/>
  <c r="Z9" i="6"/>
  <c r="AB8" i="6"/>
  <c r="AC8" i="6" s="1"/>
  <c r="Z8" i="6"/>
  <c r="AD8" i="6" s="1"/>
  <c r="AB7" i="6"/>
  <c r="AC7" i="6" s="1"/>
  <c r="Z7" i="6"/>
  <c r="AB6" i="6"/>
  <c r="AC6" i="6" s="1"/>
  <c r="Z6" i="6"/>
  <c r="AD6" i="6" s="1"/>
  <c r="AE6" i="6" s="1"/>
  <c r="AB5" i="6"/>
  <c r="AC5" i="6" s="1"/>
  <c r="Z5" i="6"/>
  <c r="AB4" i="6"/>
  <c r="AC4" i="6" s="1"/>
  <c r="Z4" i="6"/>
  <c r="AA4" i="6" s="1"/>
  <c r="AB40" i="5"/>
  <c r="AC40" i="5" s="1"/>
  <c r="Z40" i="5"/>
  <c r="AA40" i="5" s="1"/>
  <c r="AB39" i="5"/>
  <c r="AC39" i="5" s="1"/>
  <c r="Z39" i="5"/>
  <c r="AA39" i="5" s="1"/>
  <c r="AB38" i="5"/>
  <c r="AC38" i="5" s="1"/>
  <c r="Z38" i="5"/>
  <c r="AB37" i="5"/>
  <c r="AC37" i="5" s="1"/>
  <c r="Z37" i="5"/>
  <c r="AA37" i="5" s="1"/>
  <c r="AB36" i="5"/>
  <c r="AC36" i="5" s="1"/>
  <c r="Z36" i="5"/>
  <c r="AA36" i="5" s="1"/>
  <c r="AB35" i="5"/>
  <c r="AC35" i="5" s="1"/>
  <c r="Z35" i="5"/>
  <c r="AB34" i="5"/>
  <c r="AC34" i="5" s="1"/>
  <c r="Z34" i="5"/>
  <c r="AB33" i="5"/>
  <c r="AC33" i="5" s="1"/>
  <c r="Z33" i="5"/>
  <c r="AA33" i="5" s="1"/>
  <c r="AB32" i="5"/>
  <c r="AC32" i="5" s="1"/>
  <c r="Z32" i="5"/>
  <c r="AA32" i="5" s="1"/>
  <c r="AB31" i="5"/>
  <c r="AC31" i="5" s="1"/>
  <c r="Z31" i="5"/>
  <c r="AA31" i="5" s="1"/>
  <c r="AB30" i="5"/>
  <c r="AC30" i="5" s="1"/>
  <c r="Z30" i="5"/>
  <c r="AB29" i="5"/>
  <c r="AC29" i="5" s="1"/>
  <c r="Z29" i="5"/>
  <c r="AA29" i="5" s="1"/>
  <c r="AB28" i="5"/>
  <c r="AC28" i="5" s="1"/>
  <c r="Z28" i="5"/>
  <c r="AA28" i="5" s="1"/>
  <c r="AB27" i="5"/>
  <c r="AC27" i="5" s="1"/>
  <c r="Z27" i="5"/>
  <c r="AB26" i="5"/>
  <c r="AC26" i="5" s="1"/>
  <c r="Z26" i="5"/>
  <c r="AB25" i="5"/>
  <c r="AC25" i="5" s="1"/>
  <c r="Z25" i="5"/>
  <c r="AA25" i="5" s="1"/>
  <c r="AB24" i="5"/>
  <c r="AC24" i="5" s="1"/>
  <c r="Z24" i="5"/>
  <c r="AA24" i="5" s="1"/>
  <c r="AB23" i="5"/>
  <c r="AC23" i="5" s="1"/>
  <c r="Z23" i="5"/>
  <c r="AB22" i="5"/>
  <c r="AC22" i="5" s="1"/>
  <c r="Z22" i="5"/>
  <c r="AB21" i="5"/>
  <c r="AC21" i="5" s="1"/>
  <c r="Z21" i="5"/>
  <c r="AA21" i="5" s="1"/>
  <c r="AB20" i="5"/>
  <c r="AC20" i="5" s="1"/>
  <c r="Z20" i="5"/>
  <c r="AA20" i="5" s="1"/>
  <c r="AB19" i="5"/>
  <c r="AC19" i="5" s="1"/>
  <c r="Z19" i="5"/>
  <c r="AB18" i="5"/>
  <c r="AC18" i="5" s="1"/>
  <c r="Z18" i="5"/>
  <c r="AB17" i="5"/>
  <c r="AC17" i="5" s="1"/>
  <c r="Z17" i="5"/>
  <c r="AA17" i="5" s="1"/>
  <c r="AB16" i="5"/>
  <c r="AC16" i="5" s="1"/>
  <c r="Z16" i="5"/>
  <c r="AA16" i="5" s="1"/>
  <c r="AB15" i="5"/>
  <c r="AC15" i="5" s="1"/>
  <c r="Z15" i="5"/>
  <c r="AB14" i="5"/>
  <c r="AC14" i="5" s="1"/>
  <c r="Z14" i="5"/>
  <c r="AB13" i="5"/>
  <c r="AC13" i="5" s="1"/>
  <c r="Z13" i="5"/>
  <c r="AA13" i="5" s="1"/>
  <c r="AB12" i="5"/>
  <c r="AC12" i="5" s="1"/>
  <c r="Z12" i="5"/>
  <c r="AA12" i="5" s="1"/>
  <c r="AB11" i="5"/>
  <c r="AC11" i="5" s="1"/>
  <c r="Z11" i="5"/>
  <c r="AA11" i="5" s="1"/>
  <c r="AB10" i="5"/>
  <c r="AC10" i="5" s="1"/>
  <c r="Z10" i="5"/>
  <c r="AB9" i="5"/>
  <c r="AC9" i="5" s="1"/>
  <c r="Z9" i="5"/>
  <c r="AA9" i="5" s="1"/>
  <c r="AB8" i="5"/>
  <c r="AC8" i="5" s="1"/>
  <c r="Z8" i="5"/>
  <c r="AB7" i="5"/>
  <c r="AC7" i="5" s="1"/>
  <c r="Z7" i="5"/>
  <c r="AB6" i="5"/>
  <c r="AC6" i="5" s="1"/>
  <c r="Z6" i="5"/>
  <c r="AB5" i="5"/>
  <c r="AC5" i="5" s="1"/>
  <c r="Z5" i="5"/>
  <c r="AB4" i="5"/>
  <c r="AC4" i="5" s="1"/>
  <c r="Z4" i="5"/>
  <c r="AA4" i="5" s="1"/>
  <c r="AB34" i="4"/>
  <c r="AC34" i="4" s="1"/>
  <c r="Z34" i="4"/>
  <c r="AB33" i="4"/>
  <c r="AC33" i="4" s="1"/>
  <c r="Z33" i="4"/>
  <c r="AA33" i="4" s="1"/>
  <c r="AB32" i="4"/>
  <c r="AC32" i="4" s="1"/>
  <c r="Z32" i="4"/>
  <c r="AA32" i="4" s="1"/>
  <c r="AB31" i="4"/>
  <c r="AC31" i="4" s="1"/>
  <c r="Z31" i="4"/>
  <c r="AA31" i="4" s="1"/>
  <c r="AB30" i="4"/>
  <c r="AC30" i="4" s="1"/>
  <c r="Z30" i="4"/>
  <c r="AD30" i="4" s="1"/>
  <c r="AE30" i="4" s="1"/>
  <c r="AB29" i="4"/>
  <c r="AC29" i="4" s="1"/>
  <c r="Z29" i="4"/>
  <c r="AA29" i="4" s="1"/>
  <c r="AB28" i="4"/>
  <c r="AC28" i="4" s="1"/>
  <c r="Z28" i="4"/>
  <c r="AA28" i="4" s="1"/>
  <c r="AB27" i="4"/>
  <c r="AC27" i="4" s="1"/>
  <c r="Z27" i="4"/>
  <c r="AA27" i="4" s="1"/>
  <c r="AB26" i="4"/>
  <c r="AC26" i="4" s="1"/>
  <c r="Z26" i="4"/>
  <c r="AB25" i="4"/>
  <c r="AC25" i="4" s="1"/>
  <c r="Z25" i="4"/>
  <c r="AA25" i="4" s="1"/>
  <c r="AB24" i="4"/>
  <c r="AC24" i="4" s="1"/>
  <c r="Z24" i="4"/>
  <c r="AA24" i="4" s="1"/>
  <c r="AB23" i="4"/>
  <c r="AC23" i="4" s="1"/>
  <c r="Z23" i="4"/>
  <c r="AA23" i="4" s="1"/>
  <c r="AB22" i="4"/>
  <c r="AC22" i="4" s="1"/>
  <c r="Z22" i="4"/>
  <c r="AA22" i="4" s="1"/>
  <c r="AB21" i="4"/>
  <c r="AC21" i="4" s="1"/>
  <c r="Z21" i="4"/>
  <c r="AA21" i="4" s="1"/>
  <c r="AB20" i="4"/>
  <c r="AC20" i="4" s="1"/>
  <c r="Z20" i="4"/>
  <c r="AA20" i="4" s="1"/>
  <c r="AB19" i="4"/>
  <c r="AC19" i="4" s="1"/>
  <c r="Z19" i="4"/>
  <c r="AA19" i="4" s="1"/>
  <c r="AB18" i="4"/>
  <c r="AC18" i="4" s="1"/>
  <c r="Z18" i="4"/>
  <c r="AA18" i="4" s="1"/>
  <c r="AB17" i="4"/>
  <c r="AC17" i="4" s="1"/>
  <c r="Z17" i="4"/>
  <c r="AA17" i="4" s="1"/>
  <c r="AB16" i="4"/>
  <c r="AC16" i="4" s="1"/>
  <c r="Z16" i="4"/>
  <c r="AB15" i="4"/>
  <c r="AC15" i="4" s="1"/>
  <c r="Z15" i="4"/>
  <c r="AA15" i="4" s="1"/>
  <c r="AB14" i="4"/>
  <c r="AC14" i="4" s="1"/>
  <c r="Z14" i="4"/>
  <c r="AA14" i="4" s="1"/>
  <c r="AB13" i="4"/>
  <c r="AC13" i="4" s="1"/>
  <c r="AD13" i="4" s="1"/>
  <c r="AE13" i="4" s="1"/>
  <c r="Z13" i="4"/>
  <c r="AA13" i="4" s="1"/>
  <c r="AB12" i="4"/>
  <c r="AC12" i="4" s="1"/>
  <c r="Z12" i="4"/>
  <c r="AA12" i="4" s="1"/>
  <c r="AB11" i="4"/>
  <c r="AC11" i="4" s="1"/>
  <c r="Z11" i="4"/>
  <c r="AB10" i="4"/>
  <c r="AC10" i="4" s="1"/>
  <c r="Z10" i="4"/>
  <c r="AA10" i="4" s="1"/>
  <c r="AB9" i="4"/>
  <c r="AC9" i="4" s="1"/>
  <c r="Z9" i="4"/>
  <c r="AA9" i="4" s="1"/>
  <c r="AB8" i="4"/>
  <c r="AC8" i="4" s="1"/>
  <c r="Z8" i="4"/>
  <c r="AA8" i="4" s="1"/>
  <c r="AB7" i="4"/>
  <c r="AC7" i="4" s="1"/>
  <c r="Z7" i="4"/>
  <c r="AA7" i="4" s="1"/>
  <c r="AB6" i="4"/>
  <c r="AC6" i="4" s="1"/>
  <c r="Z6" i="4"/>
  <c r="AA6" i="4" s="1"/>
  <c r="AB5" i="4"/>
  <c r="AC5" i="4" s="1"/>
  <c r="Z5" i="4"/>
  <c r="AA5" i="4" s="1"/>
  <c r="AB4" i="4"/>
  <c r="AC4" i="4" s="1"/>
  <c r="Z4" i="4"/>
  <c r="AA4" i="4" s="1"/>
  <c r="AD4" i="3"/>
  <c r="AD21" i="4" l="1"/>
  <c r="AE21" i="4" s="1"/>
  <c r="AD45" i="6"/>
  <c r="AE45" i="6" s="1"/>
  <c r="AD5" i="6"/>
  <c r="AE5" i="6" s="1"/>
  <c r="AD7" i="6"/>
  <c r="AE7" i="6" s="1"/>
  <c r="AD37" i="6"/>
  <c r="AE37" i="6" s="1"/>
  <c r="AD19" i="5"/>
  <c r="AE19" i="5" s="1"/>
  <c r="AD27" i="5"/>
  <c r="AE27" i="5" s="1"/>
  <c r="AA33" i="7"/>
  <c r="AA17" i="7"/>
  <c r="AA39" i="7"/>
  <c r="AA34" i="7"/>
  <c r="AB34" i="7" s="1"/>
  <c r="AE29" i="7"/>
  <c r="AF29" i="7" s="1"/>
  <c r="AA24" i="7"/>
  <c r="AB24" i="7" s="1"/>
  <c r="AA23" i="7"/>
  <c r="AA18" i="7"/>
  <c r="AB18" i="7" s="1"/>
  <c r="AE13" i="7"/>
  <c r="AF13" i="7" s="1"/>
  <c r="AE21" i="7"/>
  <c r="AF21" i="7" s="1"/>
  <c r="AA28" i="7"/>
  <c r="AB28" i="7" s="1"/>
  <c r="AA27" i="7"/>
  <c r="AE27" i="7" s="1"/>
  <c r="AF27" i="7" s="1"/>
  <c r="AA25" i="7"/>
  <c r="AA12" i="7"/>
  <c r="AB12" i="7" s="1"/>
  <c r="AA11" i="7"/>
  <c r="AA10" i="7"/>
  <c r="AE10" i="7" s="1"/>
  <c r="AF10" i="7" s="1"/>
  <c r="AA9" i="7"/>
  <c r="AA8" i="7"/>
  <c r="AA7" i="7"/>
  <c r="AA6" i="7"/>
  <c r="AE6" i="7" s="1"/>
  <c r="AF6" i="7" s="1"/>
  <c r="AA5" i="7"/>
  <c r="AA34" i="3"/>
  <c r="AB34" i="3" s="1"/>
  <c r="AA32" i="3"/>
  <c r="AA30" i="3"/>
  <c r="AB30" i="3" s="1"/>
  <c r="AA28" i="3"/>
  <c r="AB28" i="3" s="1"/>
  <c r="AA26" i="3"/>
  <c r="AB26" i="3" s="1"/>
  <c r="AA24" i="3"/>
  <c r="AA22" i="3"/>
  <c r="AB22" i="3" s="1"/>
  <c r="AA20" i="3"/>
  <c r="AE20" i="3" s="1"/>
  <c r="AF20" i="3" s="1"/>
  <c r="AA18" i="3"/>
  <c r="AB18" i="3" s="1"/>
  <c r="AA16" i="3"/>
  <c r="AA14" i="3"/>
  <c r="AB14" i="3" s="1"/>
  <c r="AA12" i="3"/>
  <c r="AB12" i="3" s="1"/>
  <c r="AA10" i="3"/>
  <c r="AB10" i="3" s="1"/>
  <c r="AA8" i="3"/>
  <c r="AA6" i="3"/>
  <c r="AB6" i="3" s="1"/>
  <c r="AA25" i="3"/>
  <c r="AE25" i="3" s="1"/>
  <c r="AF25" i="3" s="1"/>
  <c r="AA9" i="3"/>
  <c r="AE31" i="7"/>
  <c r="AF31" i="7" s="1"/>
  <c r="AB31" i="7"/>
  <c r="AE15" i="7"/>
  <c r="AF15" i="7" s="1"/>
  <c r="AB15" i="7"/>
  <c r="AE35" i="7"/>
  <c r="AF35" i="7" s="1"/>
  <c r="AB35" i="7"/>
  <c r="AE33" i="7"/>
  <c r="AF33" i="7" s="1"/>
  <c r="AB33" i="7"/>
  <c r="AE19" i="7"/>
  <c r="AF19" i="7" s="1"/>
  <c r="AB19" i="7"/>
  <c r="AE17" i="7"/>
  <c r="AF17" i="7" s="1"/>
  <c r="AB17" i="7"/>
  <c r="AE39" i="7"/>
  <c r="AF39" i="7" s="1"/>
  <c r="AB39" i="7"/>
  <c r="AE23" i="7"/>
  <c r="AF23" i="7" s="1"/>
  <c r="AB23" i="7"/>
  <c r="AB27" i="7"/>
  <c r="AE25" i="7"/>
  <c r="AF25" i="7" s="1"/>
  <c r="AB25" i="7"/>
  <c r="AE11" i="7"/>
  <c r="AF11" i="7" s="1"/>
  <c r="AB11" i="7"/>
  <c r="AE9" i="7"/>
  <c r="AF9" i="7" s="1"/>
  <c r="AB9" i="7"/>
  <c r="AE8" i="7"/>
  <c r="AF8" i="7" s="1"/>
  <c r="AB8" i="7"/>
  <c r="AE7" i="7"/>
  <c r="AF7" i="7" s="1"/>
  <c r="AB7" i="7"/>
  <c r="AE5" i="7"/>
  <c r="AF5" i="7" s="1"/>
  <c r="AB5" i="7"/>
  <c r="AE16" i="7"/>
  <c r="AF16" i="7" s="1"/>
  <c r="AE40" i="7"/>
  <c r="AF40" i="7" s="1"/>
  <c r="AE38" i="7"/>
  <c r="AF38" i="7" s="1"/>
  <c r="AE36" i="7"/>
  <c r="AF36" i="7" s="1"/>
  <c r="AE32" i="7"/>
  <c r="AF32" i="7" s="1"/>
  <c r="AE30" i="7"/>
  <c r="AF30" i="7" s="1"/>
  <c r="AE28" i="7"/>
  <c r="AF28" i="7" s="1"/>
  <c r="AE26" i="7"/>
  <c r="AF26" i="7" s="1"/>
  <c r="AE24" i="7"/>
  <c r="AF24" i="7" s="1"/>
  <c r="AE22" i="7"/>
  <c r="AF22" i="7" s="1"/>
  <c r="AE20" i="7"/>
  <c r="AF20" i="7" s="1"/>
  <c r="AE14" i="7"/>
  <c r="AF14" i="7" s="1"/>
  <c r="AE12" i="7"/>
  <c r="AF12" i="7" s="1"/>
  <c r="AA4" i="7"/>
  <c r="AE9" i="3"/>
  <c r="AF9" i="3" s="1"/>
  <c r="AA33" i="3"/>
  <c r="AB33" i="3" s="1"/>
  <c r="AA21" i="3"/>
  <c r="AB21" i="3" s="1"/>
  <c r="AA17" i="3"/>
  <c r="AB17" i="3" s="1"/>
  <c r="AA5" i="3"/>
  <c r="AE5" i="3" s="1"/>
  <c r="AF5" i="3" s="1"/>
  <c r="AE13" i="3"/>
  <c r="AF13" i="3" s="1"/>
  <c r="AA31" i="3"/>
  <c r="AB31" i="3" s="1"/>
  <c r="AA27" i="3"/>
  <c r="AB27" i="3" s="1"/>
  <c r="AA23" i="3"/>
  <c r="AB23" i="3" s="1"/>
  <c r="AA19" i="3"/>
  <c r="AE19" i="3" s="1"/>
  <c r="AF19" i="3" s="1"/>
  <c r="AA15" i="3"/>
  <c r="AB15" i="3" s="1"/>
  <c r="AA11" i="3"/>
  <c r="AE11" i="3" s="1"/>
  <c r="AF11" i="3" s="1"/>
  <c r="AA7" i="3"/>
  <c r="AB7" i="3" s="1"/>
  <c r="AE10" i="3"/>
  <c r="AF10" i="3" s="1"/>
  <c r="AE31" i="3"/>
  <c r="AF31" i="3" s="1"/>
  <c r="AB32" i="3"/>
  <c r="AE32" i="3"/>
  <c r="AF32" i="3" s="1"/>
  <c r="AB24" i="3"/>
  <c r="AE24" i="3"/>
  <c r="AF24" i="3" s="1"/>
  <c r="AE16" i="3"/>
  <c r="AF16" i="3" s="1"/>
  <c r="AB16" i="3"/>
  <c r="AB8" i="3"/>
  <c r="AE8" i="3"/>
  <c r="AF8" i="3" s="1"/>
  <c r="AE34" i="3"/>
  <c r="AF34" i="3" s="1"/>
  <c r="AE6" i="3"/>
  <c r="AF6" i="3" s="1"/>
  <c r="AB13" i="3"/>
  <c r="AB9" i="3"/>
  <c r="AB5" i="3"/>
  <c r="AB29" i="3"/>
  <c r="AE18" i="3"/>
  <c r="AF18" i="3" s="1"/>
  <c r="AE7" i="3"/>
  <c r="AF7" i="3" s="1"/>
  <c r="AE26" i="3"/>
  <c r="AF26" i="3" s="1"/>
  <c r="AE30" i="3"/>
  <c r="AF30" i="3" s="1"/>
  <c r="AE23" i="3"/>
  <c r="AF23" i="3" s="1"/>
  <c r="AE21" i="3"/>
  <c r="AF21" i="3" s="1"/>
  <c r="AA4" i="3"/>
  <c r="AD35" i="5"/>
  <c r="AE35" i="5" s="1"/>
  <c r="AA19" i="5"/>
  <c r="AA27" i="5"/>
  <c r="AA35" i="5"/>
  <c r="AD15" i="5"/>
  <c r="AE15" i="5" s="1"/>
  <c r="AD23" i="5"/>
  <c r="AE23" i="5" s="1"/>
  <c r="AA15" i="5"/>
  <c r="AA23" i="5"/>
  <c r="AD10" i="5"/>
  <c r="AE10" i="5" s="1"/>
  <c r="AD14" i="5"/>
  <c r="AE14" i="5" s="1"/>
  <c r="AD18" i="5"/>
  <c r="AE18" i="5" s="1"/>
  <c r="AD22" i="5"/>
  <c r="AE22" i="5" s="1"/>
  <c r="AD26" i="5"/>
  <c r="AE26" i="5" s="1"/>
  <c r="AA10" i="5"/>
  <c r="AA14" i="5"/>
  <c r="AA18" i="5"/>
  <c r="AA22" i="5"/>
  <c r="AA26" i="5"/>
  <c r="AD6" i="5"/>
  <c r="AE6" i="5" s="1"/>
  <c r="AD8" i="5"/>
  <c r="AE8" i="5" s="1"/>
  <c r="AD11" i="5"/>
  <c r="AE11" i="5" s="1"/>
  <c r="AD30" i="5"/>
  <c r="AE30" i="5" s="1"/>
  <c r="AD38" i="5"/>
  <c r="AE38" i="5" s="1"/>
  <c r="AD9" i="6"/>
  <c r="AE9" i="6" s="1"/>
  <c r="AD13" i="6"/>
  <c r="AE13" i="6" s="1"/>
  <c r="AD17" i="6"/>
  <c r="AE17" i="6" s="1"/>
  <c r="AD21" i="6"/>
  <c r="AE21" i="6" s="1"/>
  <c r="AD25" i="6"/>
  <c r="AE25" i="6" s="1"/>
  <c r="AD29" i="6"/>
  <c r="AE29" i="6" s="1"/>
  <c r="AD33" i="6"/>
  <c r="AE33" i="6" s="1"/>
  <c r="AA9" i="6"/>
  <c r="AA13" i="6"/>
  <c r="AA17" i="6"/>
  <c r="AA21" i="6"/>
  <c r="AA25" i="6"/>
  <c r="AA29" i="6"/>
  <c r="AA33" i="6"/>
  <c r="AA37" i="6"/>
  <c r="AD11" i="6"/>
  <c r="AE11" i="6" s="1"/>
  <c r="AD15" i="6"/>
  <c r="AE15" i="6" s="1"/>
  <c r="AD19" i="6"/>
  <c r="AE19" i="6" s="1"/>
  <c r="AD23" i="6"/>
  <c r="AE23" i="6" s="1"/>
  <c r="AD27" i="6"/>
  <c r="AE27" i="6" s="1"/>
  <c r="AD31" i="6"/>
  <c r="AE31" i="6" s="1"/>
  <c r="AD35" i="6"/>
  <c r="AE35" i="6" s="1"/>
  <c r="AD41" i="6"/>
  <c r="AE41" i="6" s="1"/>
  <c r="AA11" i="6"/>
  <c r="AA15" i="6"/>
  <c r="AA19" i="6"/>
  <c r="AA23" i="6"/>
  <c r="AA27" i="6"/>
  <c r="AA31" i="6"/>
  <c r="AA35" i="6"/>
  <c r="AA41" i="6"/>
  <c r="AD19" i="4"/>
  <c r="AE19" i="4" s="1"/>
  <c r="AD11" i="4"/>
  <c r="AE11" i="4" s="1"/>
  <c r="AD16" i="4"/>
  <c r="AE16" i="4" s="1"/>
  <c r="AD26" i="4"/>
  <c r="AE26" i="4" s="1"/>
  <c r="AD34" i="4"/>
  <c r="AE34" i="4" s="1"/>
  <c r="AA11" i="4"/>
  <c r="AA16" i="4"/>
  <c r="AA26" i="4"/>
  <c r="AA30" i="4"/>
  <c r="AA34" i="4"/>
  <c r="AD9" i="4"/>
  <c r="AE9" i="4" s="1"/>
  <c r="AD18" i="4"/>
  <c r="AE18" i="4" s="1"/>
  <c r="AD24" i="4"/>
  <c r="AE24" i="4" s="1"/>
  <c r="AD28" i="4"/>
  <c r="AE28" i="4" s="1"/>
  <c r="AD32" i="4"/>
  <c r="AE32" i="4" s="1"/>
  <c r="AD42" i="6"/>
  <c r="AE42" i="6" s="1"/>
  <c r="AD38" i="6"/>
  <c r="AE38" i="6" s="1"/>
  <c r="AA5" i="6"/>
  <c r="AA6" i="6"/>
  <c r="AA7" i="6"/>
  <c r="AA8" i="6"/>
  <c r="AA10" i="6"/>
  <c r="AA14" i="6"/>
  <c r="AA18" i="6"/>
  <c r="AA22" i="6"/>
  <c r="AA26" i="6"/>
  <c r="AA30" i="6"/>
  <c r="AA34" i="6"/>
  <c r="AA38" i="6"/>
  <c r="AD39" i="6"/>
  <c r="AE39" i="6" s="1"/>
  <c r="AA42" i="6"/>
  <c r="AD4" i="6"/>
  <c r="AE4" i="6" s="1"/>
  <c r="AD12" i="6"/>
  <c r="AE12" i="6" s="1"/>
  <c r="AD16" i="6"/>
  <c r="AE16" i="6" s="1"/>
  <c r="AD20" i="6"/>
  <c r="AE20" i="6" s="1"/>
  <c r="AD24" i="6"/>
  <c r="AE24" i="6" s="1"/>
  <c r="AD28" i="6"/>
  <c r="AE28" i="6" s="1"/>
  <c r="AD32" i="6"/>
  <c r="AE32" i="6" s="1"/>
  <c r="AD36" i="6"/>
  <c r="AE36" i="6" s="1"/>
  <c r="AD40" i="6"/>
  <c r="AE40" i="6" s="1"/>
  <c r="AD5" i="5"/>
  <c r="AE5" i="5" s="1"/>
  <c r="AD7" i="5"/>
  <c r="AE7" i="5" s="1"/>
  <c r="AD9" i="5"/>
  <c r="AE9" i="5" s="1"/>
  <c r="AD31" i="5"/>
  <c r="AE31" i="5" s="1"/>
  <c r="AD34" i="5"/>
  <c r="AE34" i="5" s="1"/>
  <c r="AD39" i="5"/>
  <c r="AE39" i="5" s="1"/>
  <c r="AD4" i="5"/>
  <c r="AE4" i="5" s="1"/>
  <c r="AD12" i="5"/>
  <c r="AE12" i="5" s="1"/>
  <c r="AD16" i="5"/>
  <c r="AE16" i="5" s="1"/>
  <c r="AD20" i="5"/>
  <c r="AE20" i="5" s="1"/>
  <c r="AD24" i="5"/>
  <c r="AE24" i="5" s="1"/>
  <c r="AD28" i="5"/>
  <c r="AE28" i="5" s="1"/>
  <c r="AD32" i="5"/>
  <c r="AE32" i="5" s="1"/>
  <c r="AD36" i="5"/>
  <c r="AE36" i="5" s="1"/>
  <c r="AD40" i="5"/>
  <c r="AE40" i="5" s="1"/>
  <c r="AD13" i="5"/>
  <c r="AE13" i="5" s="1"/>
  <c r="AD17" i="5"/>
  <c r="AE17" i="5" s="1"/>
  <c r="AD25" i="5"/>
  <c r="AE25" i="5" s="1"/>
  <c r="AD33" i="5"/>
  <c r="AE33" i="5" s="1"/>
  <c r="AA5" i="5"/>
  <c r="AA6" i="5"/>
  <c r="AA7" i="5"/>
  <c r="AA8" i="5"/>
  <c r="AA30" i="5"/>
  <c r="AA34" i="5"/>
  <c r="AA38" i="5"/>
  <c r="AD21" i="5"/>
  <c r="AE21" i="5" s="1"/>
  <c r="AD29" i="5"/>
  <c r="AE29" i="5" s="1"/>
  <c r="AD37" i="5"/>
  <c r="AE37" i="5" s="1"/>
  <c r="AD15" i="4"/>
  <c r="AE15" i="4" s="1"/>
  <c r="AD20" i="4"/>
  <c r="AE20" i="4" s="1"/>
  <c r="AD23" i="4"/>
  <c r="AE23" i="4" s="1"/>
  <c r="AD6" i="4"/>
  <c r="AE6" i="4" s="1"/>
  <c r="AD8" i="4"/>
  <c r="AE8" i="4" s="1"/>
  <c r="AD10" i="4"/>
  <c r="AE10" i="4" s="1"/>
  <c r="AD14" i="4"/>
  <c r="AE14" i="4" s="1"/>
  <c r="AD17" i="4"/>
  <c r="AE17" i="4" s="1"/>
  <c r="AD22" i="4"/>
  <c r="AE22" i="4" s="1"/>
  <c r="AD25" i="4"/>
  <c r="AE25" i="4" s="1"/>
  <c r="AD29" i="4"/>
  <c r="AE29" i="4" s="1"/>
  <c r="AD33" i="4"/>
  <c r="AE33" i="4" s="1"/>
  <c r="AD4" i="4"/>
  <c r="AE4" i="4" s="1"/>
  <c r="AD12" i="4"/>
  <c r="AE12" i="4" s="1"/>
  <c r="AD27" i="4"/>
  <c r="AE27" i="4" s="1"/>
  <c r="AD31" i="4"/>
  <c r="AE31" i="4" s="1"/>
  <c r="AD5" i="4"/>
  <c r="AE5" i="4" s="1"/>
  <c r="AD7" i="4"/>
  <c r="AE7" i="4" s="1"/>
  <c r="AE4" i="3"/>
  <c r="AF4" i="3" s="1"/>
  <c r="AB8" i="1"/>
  <c r="AC8" i="1" s="1"/>
  <c r="AB9" i="1"/>
  <c r="AC9" i="1" s="1"/>
  <c r="AD9" i="1" s="1"/>
  <c r="AE9" i="1" s="1"/>
  <c r="AA10" i="1"/>
  <c r="AB10" i="1"/>
  <c r="AC10" i="1" s="1"/>
  <c r="AD10" i="1" s="1"/>
  <c r="AE10" i="1" s="1"/>
  <c r="AB11" i="1"/>
  <c r="AC11" i="1" s="1"/>
  <c r="AB12" i="1"/>
  <c r="AC12" i="1" s="1"/>
  <c r="AB13" i="1"/>
  <c r="AC13" i="1" s="1"/>
  <c r="AD13" i="1" s="1"/>
  <c r="AE13" i="1" s="1"/>
  <c r="AA14" i="1"/>
  <c r="AB14" i="1"/>
  <c r="AC14" i="1" s="1"/>
  <c r="AD14" i="1" s="1"/>
  <c r="AE14" i="1" s="1"/>
  <c r="AB15" i="1"/>
  <c r="AC15" i="1" s="1"/>
  <c r="AB16" i="1"/>
  <c r="AC16" i="1" s="1"/>
  <c r="AB17" i="1"/>
  <c r="AC17" i="1" s="1"/>
  <c r="AD17" i="1" s="1"/>
  <c r="AE17" i="1" s="1"/>
  <c r="AA18" i="1"/>
  <c r="AB18" i="1"/>
  <c r="AC18" i="1" s="1"/>
  <c r="AD18" i="1" s="1"/>
  <c r="AE18" i="1" s="1"/>
  <c r="AB19" i="1"/>
  <c r="AC19" i="1" s="1"/>
  <c r="AB20" i="1"/>
  <c r="AC20" i="1" s="1"/>
  <c r="AB21" i="1"/>
  <c r="AC21" i="1" s="1"/>
  <c r="AD21" i="1" s="1"/>
  <c r="AE21" i="1" s="1"/>
  <c r="AA22" i="1"/>
  <c r="AB22" i="1"/>
  <c r="AC22" i="1" s="1"/>
  <c r="AD22" i="1" s="1"/>
  <c r="AE22" i="1" s="1"/>
  <c r="AB23" i="1"/>
  <c r="AC23" i="1" s="1"/>
  <c r="AB24" i="1"/>
  <c r="AC24" i="1" s="1"/>
  <c r="AB25" i="1"/>
  <c r="AC25" i="1" s="1"/>
  <c r="AD25" i="1" s="1"/>
  <c r="AE25" i="1" s="1"/>
  <c r="AA26" i="1"/>
  <c r="AB26" i="1"/>
  <c r="AC26" i="1" s="1"/>
  <c r="AD26" i="1" s="1"/>
  <c r="AE26" i="1" s="1"/>
  <c r="AB27" i="1"/>
  <c r="AC27" i="1" s="1"/>
  <c r="AB28" i="1"/>
  <c r="AC28" i="1" s="1"/>
  <c r="AB29" i="1"/>
  <c r="AC29" i="1" s="1"/>
  <c r="AD29" i="1" s="1"/>
  <c r="AE29" i="1" s="1"/>
  <c r="AA30" i="1"/>
  <c r="AB30" i="1"/>
  <c r="AC30" i="1" s="1"/>
  <c r="AD30" i="1" s="1"/>
  <c r="AE30" i="1" s="1"/>
  <c r="AB31" i="1"/>
  <c r="AC31" i="1" s="1"/>
  <c r="AB32" i="1"/>
  <c r="AC32" i="1" s="1"/>
  <c r="AB33" i="1"/>
  <c r="AC33" i="1" s="1"/>
  <c r="AD33" i="1" s="1"/>
  <c r="AE33" i="1" s="1"/>
  <c r="AA34" i="1"/>
  <c r="AB34" i="1"/>
  <c r="AC34" i="1" s="1"/>
  <c r="AD34" i="1" s="1"/>
  <c r="AE34" i="1" s="1"/>
  <c r="AB35" i="1"/>
  <c r="AC35" i="1" s="1"/>
  <c r="AB36" i="1"/>
  <c r="AC36" i="1" s="1"/>
  <c r="AB37" i="1"/>
  <c r="AC37" i="1" s="1"/>
  <c r="AD37" i="1" s="1"/>
  <c r="AE37" i="1" s="1"/>
  <c r="AA38" i="1"/>
  <c r="AB38" i="1"/>
  <c r="AC38" i="1" s="1"/>
  <c r="AD38" i="1" s="1"/>
  <c r="AE38" i="1" s="1"/>
  <c r="AB39" i="1"/>
  <c r="AC39" i="1" s="1"/>
  <c r="AB40" i="1"/>
  <c r="AC40" i="1" s="1"/>
  <c r="AB41" i="1"/>
  <c r="AC41" i="1" s="1"/>
  <c r="AD41" i="1" s="1"/>
  <c r="AE41" i="1" s="1"/>
  <c r="AA42" i="1"/>
  <c r="AB42" i="1"/>
  <c r="AC42" i="1" s="1"/>
  <c r="AD42" i="1" s="1"/>
  <c r="AE42" i="1" s="1"/>
  <c r="Z5" i="1"/>
  <c r="Z6" i="1"/>
  <c r="Z7" i="1"/>
  <c r="Z8" i="1"/>
  <c r="AA8" i="1" s="1"/>
  <c r="Z9" i="1"/>
  <c r="AA9" i="1" s="1"/>
  <c r="Z10" i="1"/>
  <c r="Z11" i="1"/>
  <c r="AA11" i="1" s="1"/>
  <c r="Z12" i="1"/>
  <c r="AA12" i="1" s="1"/>
  <c r="Z13" i="1"/>
  <c r="AA13" i="1" s="1"/>
  <c r="Z14" i="1"/>
  <c r="Z15" i="1"/>
  <c r="AA15" i="1" s="1"/>
  <c r="Z16" i="1"/>
  <c r="AA16" i="1" s="1"/>
  <c r="Z17" i="1"/>
  <c r="AA17" i="1" s="1"/>
  <c r="Z18" i="1"/>
  <c r="Z19" i="1"/>
  <c r="AA19" i="1" s="1"/>
  <c r="Z20" i="1"/>
  <c r="AA20" i="1" s="1"/>
  <c r="Z21" i="1"/>
  <c r="AA21" i="1" s="1"/>
  <c r="Z22" i="1"/>
  <c r="Z23" i="1"/>
  <c r="AA23" i="1" s="1"/>
  <c r="Z24" i="1"/>
  <c r="AA24" i="1" s="1"/>
  <c r="Z25" i="1"/>
  <c r="AA25" i="1" s="1"/>
  <c r="Z26" i="1"/>
  <c r="Z27" i="1"/>
  <c r="AA27" i="1" s="1"/>
  <c r="Z28" i="1"/>
  <c r="AA28" i="1" s="1"/>
  <c r="Z29" i="1"/>
  <c r="AA29" i="1" s="1"/>
  <c r="Z30" i="1"/>
  <c r="Z31" i="1"/>
  <c r="AA31" i="1" s="1"/>
  <c r="Z32" i="1"/>
  <c r="AA32" i="1" s="1"/>
  <c r="Z33" i="1"/>
  <c r="AA33" i="1" s="1"/>
  <c r="Z34" i="1"/>
  <c r="Z35" i="1"/>
  <c r="AA35" i="1" s="1"/>
  <c r="Z36" i="1"/>
  <c r="AA36" i="1" s="1"/>
  <c r="Z37" i="1"/>
  <c r="AA37" i="1" s="1"/>
  <c r="Z38" i="1"/>
  <c r="Z39" i="1"/>
  <c r="AA39" i="1" s="1"/>
  <c r="Z40" i="1"/>
  <c r="AA40" i="1" s="1"/>
  <c r="Z41" i="1"/>
  <c r="AA41" i="1" s="1"/>
  <c r="Z42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J13" i="1"/>
  <c r="Q12" i="1"/>
  <c r="J12" i="1"/>
  <c r="Q11" i="1"/>
  <c r="J11" i="1"/>
  <c r="Q10" i="1"/>
  <c r="J10" i="1"/>
  <c r="Q9" i="1"/>
  <c r="J9" i="1"/>
  <c r="Q8" i="1"/>
  <c r="J8" i="1"/>
  <c r="Q7" i="1"/>
  <c r="J7" i="1"/>
  <c r="Q6" i="1"/>
  <c r="J6" i="1"/>
  <c r="Q5" i="1"/>
  <c r="J5" i="1"/>
  <c r="Q4" i="1"/>
  <c r="AD40" i="1" l="1"/>
  <c r="AE40" i="1" s="1"/>
  <c r="AD36" i="1"/>
  <c r="AE36" i="1" s="1"/>
  <c r="AD32" i="1"/>
  <c r="AE32" i="1" s="1"/>
  <c r="AD28" i="1"/>
  <c r="AE28" i="1" s="1"/>
  <c r="AD24" i="1"/>
  <c r="AE24" i="1" s="1"/>
  <c r="AD20" i="1"/>
  <c r="AE20" i="1" s="1"/>
  <c r="AD16" i="1"/>
  <c r="AE16" i="1" s="1"/>
  <c r="AD12" i="1"/>
  <c r="AE12" i="1" s="1"/>
  <c r="AD8" i="1"/>
  <c r="AE8" i="1" s="1"/>
  <c r="AD39" i="1"/>
  <c r="AE39" i="1" s="1"/>
  <c r="AD35" i="1"/>
  <c r="AE35" i="1" s="1"/>
  <c r="AD31" i="1"/>
  <c r="AE31" i="1" s="1"/>
  <c r="AD27" i="1"/>
  <c r="AE27" i="1" s="1"/>
  <c r="AD23" i="1"/>
  <c r="AE23" i="1" s="1"/>
  <c r="AD19" i="1"/>
  <c r="AE19" i="1" s="1"/>
  <c r="AD15" i="1"/>
  <c r="AE15" i="1" s="1"/>
  <c r="AD11" i="1"/>
  <c r="AE11" i="1" s="1"/>
  <c r="AB6" i="7"/>
  <c r="AB10" i="7"/>
  <c r="AE18" i="7"/>
  <c r="AF18" i="7" s="1"/>
  <c r="AE34" i="7"/>
  <c r="AF34" i="7" s="1"/>
  <c r="AE17" i="3"/>
  <c r="AF17" i="3" s="1"/>
  <c r="AE12" i="3"/>
  <c r="AF12" i="3" s="1"/>
  <c r="AE15" i="3"/>
  <c r="AF15" i="3" s="1"/>
  <c r="AB20" i="3"/>
  <c r="AE22" i="3"/>
  <c r="AF22" i="3" s="1"/>
  <c r="AE28" i="3"/>
  <c r="AF28" i="3" s="1"/>
  <c r="AB25" i="3"/>
  <c r="AE14" i="3"/>
  <c r="AF14" i="3" s="1"/>
  <c r="AE4" i="7"/>
  <c r="AF4" i="7" s="1"/>
  <c r="AB4" i="7"/>
  <c r="AE33" i="3"/>
  <c r="AF33" i="3" s="1"/>
  <c r="AB19" i="3"/>
  <c r="AB11" i="3"/>
  <c r="AE27" i="3"/>
  <c r="AF27" i="3" s="1"/>
  <c r="AB4" i="3"/>
  <c r="AA7" i="1"/>
  <c r="AB5" i="1"/>
  <c r="AC5" i="1" s="1"/>
  <c r="AB6" i="1"/>
  <c r="AC6" i="1" s="1"/>
  <c r="AB7" i="1"/>
  <c r="AC7" i="1" s="1"/>
  <c r="AA5" i="1"/>
  <c r="AD7" i="1" l="1"/>
  <c r="AE7" i="1" s="1"/>
  <c r="AD6" i="1"/>
  <c r="AE6" i="1" s="1"/>
  <c r="AA6" i="1"/>
  <c r="AD5" i="1"/>
  <c r="AE5" i="1" s="1"/>
  <c r="AB4" i="1" l="1"/>
  <c r="AC4" i="1" s="1"/>
  <c r="Z4" i="1" l="1"/>
  <c r="AD4" i="1" l="1"/>
  <c r="AE4" i="1" s="1"/>
  <c r="AA4" i="1"/>
</calcChain>
</file>

<file path=xl/sharedStrings.xml><?xml version="1.0" encoding="utf-8"?>
<sst xmlns="http://schemas.openxmlformats.org/spreadsheetml/2006/main" count="454" uniqueCount="66">
  <si>
    <t>Validez interna</t>
  </si>
  <si>
    <t>pretest</t>
  </si>
  <si>
    <t>postest</t>
  </si>
  <si>
    <t>se describe como aleatorizado No= 0; si =1</t>
  </si>
  <si>
    <t>El estudio contó con grupo control No= 0; si =1</t>
  </si>
  <si>
    <t>M</t>
  </si>
  <si>
    <t>DE</t>
  </si>
  <si>
    <t>n</t>
  </si>
  <si>
    <t>TE   delta intra-sujetos</t>
  </si>
  <si>
    <t>m</t>
  </si>
  <si>
    <t>factor de correccion c</t>
  </si>
  <si>
    <t>Referencia</t>
  </si>
  <si>
    <t>TE (sesgo corregido) g</t>
  </si>
  <si>
    <t>varTE</t>
  </si>
  <si>
    <t>Y</t>
  </si>
  <si>
    <t>Vd</t>
  </si>
  <si>
    <t>d</t>
  </si>
  <si>
    <t>J</t>
  </si>
  <si>
    <t>TEg signo rev</t>
  </si>
  <si>
    <t>edad promedio (años)</t>
  </si>
  <si>
    <t>sexo NR=0; fem=1; masc =2; ambos=3</t>
  </si>
  <si>
    <t>n     total</t>
  </si>
  <si>
    <t>Habilidad participante novato=1; experto=2</t>
  </si>
  <si>
    <t>Tipo de destreza</t>
  </si>
  <si>
    <t>Total de minutos del programa o cantidad de intentos</t>
  </si>
  <si>
    <t>cantidad de intentos</t>
  </si>
  <si>
    <t>tiempo para retención días</t>
  </si>
  <si>
    <t>validez externa Laboratorio=1; campo=2</t>
  </si>
  <si>
    <t>Condiciones de práctica Control=0; Bloque= 1; aleatorio= 2</t>
  </si>
  <si>
    <t>se describe el proceso de aleatorizado y es adecuado No= 0; si =1</t>
  </si>
  <si>
    <t>Hay pretest, posttest No= 0; si =1</t>
  </si>
  <si>
    <t>se reporta existencia y manejo de mortalidad experiental No= 0; si =1</t>
  </si>
  <si>
    <t>TOTAL Validez interna</t>
  </si>
  <si>
    <t>Momento de medición Adquisicón=1; Retención=2</t>
  </si>
  <si>
    <t># ES</t>
  </si>
  <si>
    <t>motora gruesa=1; motora fina=2</t>
  </si>
  <si>
    <t>discreta= 1; continua=  2; en serie=3</t>
  </si>
  <si>
    <t>Bertollo, et al 2010</t>
  </si>
  <si>
    <t>Cheong, 2012</t>
  </si>
  <si>
    <t>Wright, 2004</t>
  </si>
  <si>
    <t>Meira, 2001</t>
  </si>
  <si>
    <t>French et al, 1990</t>
  </si>
  <si>
    <t>Granda Montilla, 2003</t>
  </si>
  <si>
    <t>Granda et al 2008</t>
  </si>
  <si>
    <t>Hall et al, 1994</t>
  </si>
  <si>
    <t>Jones French, 2007</t>
  </si>
  <si>
    <t>Keller et al, 2006</t>
  </si>
  <si>
    <t>Pollatou et al, 1997</t>
  </si>
  <si>
    <t>Smith, 1997</t>
  </si>
  <si>
    <t>Travlos, 2010</t>
  </si>
  <si>
    <t>Zetou et al, 2007</t>
  </si>
  <si>
    <t>Bortolli et al 2001</t>
  </si>
  <si>
    <t>Hebert et al 1996</t>
  </si>
  <si>
    <t>Goodwin &amp; 1996</t>
  </si>
  <si>
    <t>D</t>
  </si>
  <si>
    <t>s</t>
  </si>
  <si>
    <t>Wright, 2005</t>
  </si>
  <si>
    <t>Porter, 2010</t>
  </si>
  <si>
    <t>Li, 2000</t>
  </si>
  <si>
    <t>Landin, 97</t>
  </si>
  <si>
    <t>Jarus 1999</t>
  </si>
  <si>
    <t>Simon, 2007</t>
  </si>
  <si>
    <t>Simth, 2002</t>
  </si>
  <si>
    <t>Wegman, 1999</t>
  </si>
  <si>
    <t>aleatorio</t>
  </si>
  <si>
    <t>bloque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</si>
</sst>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/>
    <xf numFmtId="0" fontId="2" fillId="0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1" xfId="0" applyFill="1" applyBorder="1" applyAlignment="1">
      <alignment vertical="center"/>
    </xf>
    <xf numFmtId="3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64" fontId="1" fillId="0" borderId="1" xfId="0" applyNumberFormat="1" applyFont="1" applyBorder="1"/>
    <xf numFmtId="1" fontId="1" fillId="0" borderId="1" xfId="0" applyNumberFormat="1" applyFont="1" applyBorder="1"/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dith/Documents/Judith/Proceso_inv/10metaanalisis2/IC%20metaanalisis%2012%20a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a completo"/>
      <sheetName val="intra completo (2)"/>
      <sheetName val="intra completo prepost2"/>
      <sheetName val="Hoja3"/>
      <sheetName val="intra adquisi (J)"/>
      <sheetName val="intra adquisi Rand"/>
      <sheetName val="intra adquisi (B)"/>
      <sheetName val="intra adquisi (A)"/>
      <sheetName val="intra retencion Rand"/>
      <sheetName val="intra retencion (B)"/>
      <sheetName val="grafico IC"/>
      <sheetName val="entre completo Rand"/>
      <sheetName val="entre completo (ADQ)"/>
      <sheetName val="entre completo (RET)"/>
      <sheetName val="Hoja1"/>
      <sheetName val="entresp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G8" t="str">
            <v>Adquisición</v>
          </cell>
          <cell r="H8"/>
          <cell r="I8" t="str">
            <v>Retención</v>
          </cell>
          <cell r="J8"/>
        </row>
        <row r="9">
          <cell r="G9" t="str">
            <v>Bloque (n= 39)</v>
          </cell>
          <cell r="H9" t="str">
            <v>Aleatorio (n= 31)</v>
          </cell>
          <cell r="I9" t="str">
            <v>Bloque (n= 43)</v>
          </cell>
          <cell r="J9" t="str">
            <v>Aleatorio (n= 37)</v>
          </cell>
        </row>
        <row r="10">
          <cell r="G10">
            <v>0.57999999999999996</v>
          </cell>
          <cell r="H10">
            <v>0.68</v>
          </cell>
          <cell r="I10">
            <v>-0.21</v>
          </cell>
          <cell r="J10">
            <v>0.1</v>
          </cell>
        </row>
        <row r="11">
          <cell r="G11">
            <v>0.77</v>
          </cell>
          <cell r="H11">
            <v>0.82</v>
          </cell>
          <cell r="I11">
            <v>-0.08</v>
          </cell>
          <cell r="J11">
            <v>0.22</v>
          </cell>
        </row>
        <row r="12">
          <cell r="G12">
            <v>0.44</v>
          </cell>
          <cell r="H12">
            <v>0.53</v>
          </cell>
          <cell r="I12">
            <v>-0.33</v>
          </cell>
          <cell r="J12">
            <v>-0.02</v>
          </cell>
        </row>
        <row r="13">
          <cell r="G13">
            <v>0.57999999999999996</v>
          </cell>
          <cell r="H13">
            <v>0.68</v>
          </cell>
          <cell r="I13">
            <v>-0.21</v>
          </cell>
          <cell r="J13">
            <v>0.1</v>
          </cell>
        </row>
        <row r="45">
          <cell r="G45" t="str">
            <v>Adquisición (n= 31)</v>
          </cell>
          <cell r="H45" t="str">
            <v>Retención (n= 37)</v>
          </cell>
        </row>
        <row r="46">
          <cell r="G46">
            <v>-0.16</v>
          </cell>
          <cell r="H46">
            <v>-0.01</v>
          </cell>
        </row>
        <row r="47">
          <cell r="G47">
            <v>-0.28999999999999998</v>
          </cell>
          <cell r="H47">
            <v>-0.13</v>
          </cell>
        </row>
        <row r="48">
          <cell r="G48">
            <v>-0.02</v>
          </cell>
          <cell r="H48">
            <v>0.12</v>
          </cell>
        </row>
        <row r="49">
          <cell r="G49">
            <v>-0.16</v>
          </cell>
          <cell r="H49">
            <v>-0.01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zoomScale="90" zoomScaleNormal="90" workbookViewId="0">
      <pane xSplit="2" ySplit="3" topLeftCell="W4" activePane="bottomRight" state="frozen"/>
      <selection pane="topRight" activeCell="C1" sqref="C1"/>
      <selection pane="bottomLeft" activeCell="A4" sqref="A4"/>
      <selection pane="bottomRight" activeCell="AK16" sqref="AK16"/>
    </sheetView>
  </sheetViews>
  <sheetFormatPr baseColWidth="10" defaultRowHeight="12" x14ac:dyDescent="0.2"/>
  <cols>
    <col min="1" max="1" width="4.85546875" style="2" customWidth="1"/>
    <col min="2" max="2" width="22" style="2" customWidth="1"/>
    <col min="3" max="16384" width="11.42578125" style="2"/>
  </cols>
  <sheetData>
    <row r="1" spans="1:31" ht="15" x14ac:dyDescent="0.25">
      <c r="A1" s="1"/>
      <c r="B1" s="40" t="s">
        <v>11</v>
      </c>
      <c r="C1" s="40" t="s">
        <v>19</v>
      </c>
      <c r="D1" s="40" t="s">
        <v>20</v>
      </c>
      <c r="E1" s="40" t="s">
        <v>21</v>
      </c>
      <c r="F1" s="40" t="s">
        <v>22</v>
      </c>
      <c r="G1" s="36" t="s">
        <v>23</v>
      </c>
      <c r="H1" s="37"/>
      <c r="I1" s="40" t="s">
        <v>24</v>
      </c>
      <c r="J1" s="40" t="s">
        <v>25</v>
      </c>
      <c r="K1" s="36" t="s">
        <v>26</v>
      </c>
      <c r="L1" s="36" t="s">
        <v>0</v>
      </c>
      <c r="M1" s="44"/>
      <c r="N1" s="44"/>
      <c r="O1" s="44"/>
      <c r="P1" s="44"/>
      <c r="Q1" s="37"/>
      <c r="R1" s="40" t="s">
        <v>27</v>
      </c>
      <c r="S1" s="40" t="s">
        <v>28</v>
      </c>
      <c r="T1" s="16"/>
    </row>
    <row r="2" spans="1:31" ht="24.75" customHeight="1" x14ac:dyDescent="0.25">
      <c r="A2" s="1"/>
      <c r="B2" s="41"/>
      <c r="C2" s="41"/>
      <c r="D2" s="41"/>
      <c r="E2" s="41"/>
      <c r="F2" s="41"/>
      <c r="G2" s="38"/>
      <c r="H2" s="39"/>
      <c r="I2" s="41"/>
      <c r="J2" s="41"/>
      <c r="K2" s="38"/>
      <c r="L2" s="41" t="s">
        <v>3</v>
      </c>
      <c r="M2" s="41" t="s">
        <v>29</v>
      </c>
      <c r="N2" s="41" t="s">
        <v>4</v>
      </c>
      <c r="O2" s="41" t="s">
        <v>30</v>
      </c>
      <c r="P2" s="41" t="s">
        <v>31</v>
      </c>
      <c r="Q2" s="41" t="s">
        <v>32</v>
      </c>
      <c r="R2" s="41"/>
      <c r="S2" s="41"/>
      <c r="T2" s="41" t="s">
        <v>33</v>
      </c>
      <c r="U2" s="45" t="s">
        <v>1</v>
      </c>
      <c r="V2" s="46"/>
      <c r="W2" s="45" t="s">
        <v>2</v>
      </c>
      <c r="X2" s="46"/>
      <c r="Y2" s="3"/>
      <c r="Z2" s="10" t="s">
        <v>16</v>
      </c>
      <c r="AA2" s="13" t="s">
        <v>15</v>
      </c>
      <c r="AB2" s="10"/>
      <c r="AC2" s="10" t="s">
        <v>17</v>
      </c>
      <c r="AD2" s="10"/>
      <c r="AE2" s="5" t="s">
        <v>14</v>
      </c>
    </row>
    <row r="3" spans="1:31" ht="99" customHeight="1" x14ac:dyDescent="0.25">
      <c r="A3" s="1" t="s">
        <v>34</v>
      </c>
      <c r="B3" s="42"/>
      <c r="C3" s="42"/>
      <c r="D3" s="42"/>
      <c r="E3" s="42"/>
      <c r="F3" s="42"/>
      <c r="G3" s="17" t="s">
        <v>35</v>
      </c>
      <c r="H3" s="18" t="s">
        <v>36</v>
      </c>
      <c r="I3" s="42"/>
      <c r="J3" s="42"/>
      <c r="K3" s="43"/>
      <c r="L3" s="42"/>
      <c r="M3" s="42"/>
      <c r="N3" s="42"/>
      <c r="O3" s="42"/>
      <c r="P3" s="42"/>
      <c r="Q3" s="42"/>
      <c r="R3" s="42"/>
      <c r="S3" s="42"/>
      <c r="T3" s="42"/>
      <c r="U3" s="3" t="s">
        <v>5</v>
      </c>
      <c r="V3" s="6" t="s">
        <v>6</v>
      </c>
      <c r="W3" s="3" t="s">
        <v>5</v>
      </c>
      <c r="X3" s="6" t="s">
        <v>6</v>
      </c>
      <c r="Y3" s="6" t="s">
        <v>7</v>
      </c>
      <c r="Z3" s="11" t="s">
        <v>8</v>
      </c>
      <c r="AA3" s="11" t="s">
        <v>13</v>
      </c>
      <c r="AB3" s="11" t="s">
        <v>9</v>
      </c>
      <c r="AC3" s="11" t="s">
        <v>10</v>
      </c>
      <c r="AD3" s="11" t="s">
        <v>12</v>
      </c>
      <c r="AE3" s="7" t="s">
        <v>18</v>
      </c>
    </row>
    <row r="4" spans="1:31" ht="15" customHeight="1" x14ac:dyDescent="0.25">
      <c r="A4" s="20">
        <v>1</v>
      </c>
      <c r="B4" s="21" t="s">
        <v>37</v>
      </c>
      <c r="C4" s="22">
        <v>15.8</v>
      </c>
      <c r="D4" s="22">
        <v>1</v>
      </c>
      <c r="E4" s="22">
        <v>40</v>
      </c>
      <c r="F4" s="22">
        <v>1</v>
      </c>
      <c r="G4" s="22">
        <v>1</v>
      </c>
      <c r="H4" s="22">
        <v>3</v>
      </c>
      <c r="I4" s="22">
        <v>180</v>
      </c>
      <c r="J4" s="22"/>
      <c r="K4" s="22"/>
      <c r="L4" s="22">
        <v>1</v>
      </c>
      <c r="M4" s="22">
        <v>0</v>
      </c>
      <c r="N4" s="22">
        <v>0</v>
      </c>
      <c r="O4" s="22">
        <v>1</v>
      </c>
      <c r="P4" s="22">
        <v>0</v>
      </c>
      <c r="Q4" s="22">
        <f>SUM(L4:P4)</f>
        <v>2</v>
      </c>
      <c r="R4" s="22">
        <v>2</v>
      </c>
      <c r="S4" s="22">
        <v>1</v>
      </c>
      <c r="T4" s="22">
        <v>1</v>
      </c>
      <c r="U4" s="26">
        <v>17490</v>
      </c>
      <c r="V4" s="27">
        <v>8553.85</v>
      </c>
      <c r="W4" s="27">
        <v>70206.67</v>
      </c>
      <c r="X4" s="27">
        <v>30160.41</v>
      </c>
      <c r="Y4" s="26">
        <v>20</v>
      </c>
      <c r="Z4" s="12">
        <f>(W4-U4)/V4</f>
        <v>6.1629172828609331</v>
      </c>
      <c r="AA4" s="12">
        <f>(Y4+Y4)/(Y4*Y4)+Z4^2/(2*(Y4+Y4))</f>
        <v>0.5747693679423248</v>
      </c>
      <c r="AB4" s="14">
        <f>Y4-1</f>
        <v>19</v>
      </c>
      <c r="AC4" s="12">
        <f>1-(3/(4*AB4-1))</f>
        <v>0.96</v>
      </c>
      <c r="AD4" s="12">
        <f>Z4*AC4</f>
        <v>5.9164005915464957</v>
      </c>
      <c r="AE4" s="8">
        <f>AD4</f>
        <v>5.9164005915464957</v>
      </c>
    </row>
    <row r="5" spans="1:31" ht="15" customHeight="1" x14ac:dyDescent="0.25">
      <c r="A5" s="20">
        <v>5</v>
      </c>
      <c r="B5" s="23" t="s">
        <v>38</v>
      </c>
      <c r="C5" s="19">
        <v>18</v>
      </c>
      <c r="D5" s="19">
        <v>3</v>
      </c>
      <c r="E5" s="19">
        <v>55</v>
      </c>
      <c r="F5" s="19">
        <v>1</v>
      </c>
      <c r="G5" s="22">
        <v>1</v>
      </c>
      <c r="H5" s="22">
        <v>1</v>
      </c>
      <c r="I5" s="21"/>
      <c r="J5" s="22">
        <f>45*6</f>
        <v>270</v>
      </c>
      <c r="K5" s="22"/>
      <c r="L5" s="22">
        <v>1</v>
      </c>
      <c r="M5" s="22">
        <v>0</v>
      </c>
      <c r="N5" s="22">
        <v>0</v>
      </c>
      <c r="O5" s="22">
        <v>1</v>
      </c>
      <c r="P5" s="22">
        <v>0</v>
      </c>
      <c r="Q5" s="22">
        <f t="shared" ref="Q5:Q20" si="0">SUM(L5:P5)</f>
        <v>2</v>
      </c>
      <c r="R5" s="22">
        <v>2</v>
      </c>
      <c r="S5" s="22">
        <v>1</v>
      </c>
      <c r="T5" s="22">
        <v>1</v>
      </c>
      <c r="U5" s="22">
        <v>10.9</v>
      </c>
      <c r="V5" s="22">
        <v>2.59</v>
      </c>
      <c r="W5" s="22">
        <v>14.45</v>
      </c>
      <c r="X5" s="22">
        <v>3.05</v>
      </c>
      <c r="Y5" s="22">
        <v>11</v>
      </c>
      <c r="Z5" s="12">
        <f t="shared" ref="Z5:Z42" si="1">(W5-U5)/V5</f>
        <v>1.3706563706563704</v>
      </c>
      <c r="AA5" s="12">
        <f t="shared" ref="AA5:AA7" si="2">(Y5+Y5)/(Y5*Y5)+Z5^2/(2*(Y5+Y5))</f>
        <v>0.22451588378229304</v>
      </c>
      <c r="AB5" s="14">
        <f t="shared" ref="AB5:AB7" si="3">Y5-1</f>
        <v>10</v>
      </c>
      <c r="AC5" s="12">
        <f t="shared" ref="AC5:AC7" si="4">1-(3/(4*AB5-1))</f>
        <v>0.92307692307692313</v>
      </c>
      <c r="AD5" s="12">
        <f t="shared" ref="AD5:AD7" si="5">Z5*AC5</f>
        <v>1.2652212652212651</v>
      </c>
      <c r="AE5" s="8">
        <f t="shared" ref="AE5:AE7" si="6">AD5</f>
        <v>1.2652212652212651</v>
      </c>
    </row>
    <row r="6" spans="1:31" ht="15" customHeight="1" x14ac:dyDescent="0.25">
      <c r="A6" s="20">
        <v>9</v>
      </c>
      <c r="B6" s="23" t="s">
        <v>38</v>
      </c>
      <c r="C6" s="19">
        <v>18</v>
      </c>
      <c r="D6" s="19">
        <v>3</v>
      </c>
      <c r="E6" s="19"/>
      <c r="F6" s="19">
        <v>1</v>
      </c>
      <c r="G6" s="22">
        <v>1</v>
      </c>
      <c r="H6" s="22">
        <v>1</v>
      </c>
      <c r="I6" s="21"/>
      <c r="J6" s="22">
        <f t="shared" ref="J6:J12" si="7">45*6</f>
        <v>270</v>
      </c>
      <c r="K6" s="22"/>
      <c r="L6" s="22">
        <v>1</v>
      </c>
      <c r="M6" s="22">
        <v>0</v>
      </c>
      <c r="N6" s="22">
        <v>0</v>
      </c>
      <c r="O6" s="22">
        <v>1</v>
      </c>
      <c r="P6" s="22">
        <v>0</v>
      </c>
      <c r="Q6" s="22">
        <f t="shared" si="0"/>
        <v>2</v>
      </c>
      <c r="R6" s="22">
        <v>2</v>
      </c>
      <c r="S6" s="22">
        <v>1</v>
      </c>
      <c r="T6" s="22">
        <v>1</v>
      </c>
      <c r="U6" s="22">
        <v>3.05</v>
      </c>
      <c r="V6" s="22">
        <v>0.61</v>
      </c>
      <c r="W6" s="22">
        <v>3.3</v>
      </c>
      <c r="X6" s="22">
        <v>0.71</v>
      </c>
      <c r="Y6" s="22">
        <v>11</v>
      </c>
      <c r="Z6" s="12">
        <f t="shared" si="1"/>
        <v>0.4098360655737705</v>
      </c>
      <c r="AA6" s="12">
        <f t="shared" si="2"/>
        <v>0.18563558183284065</v>
      </c>
      <c r="AB6" s="14">
        <f t="shared" si="3"/>
        <v>10</v>
      </c>
      <c r="AC6" s="12">
        <f t="shared" si="4"/>
        <v>0.92307692307692313</v>
      </c>
      <c r="AD6" s="12">
        <f t="shared" si="5"/>
        <v>0.37831021437578816</v>
      </c>
      <c r="AE6" s="8">
        <f t="shared" si="6"/>
        <v>0.37831021437578816</v>
      </c>
    </row>
    <row r="7" spans="1:31" ht="15" customHeight="1" x14ac:dyDescent="0.25">
      <c r="A7" s="20">
        <v>13</v>
      </c>
      <c r="B7" s="23" t="s">
        <v>38</v>
      </c>
      <c r="C7" s="19">
        <v>18</v>
      </c>
      <c r="D7" s="19">
        <v>3</v>
      </c>
      <c r="E7" s="19"/>
      <c r="F7" s="19">
        <v>1</v>
      </c>
      <c r="G7" s="22">
        <v>1</v>
      </c>
      <c r="H7" s="22">
        <v>1</v>
      </c>
      <c r="I7" s="21"/>
      <c r="J7" s="22">
        <f t="shared" si="7"/>
        <v>270</v>
      </c>
      <c r="K7" s="22"/>
      <c r="L7" s="22">
        <v>1</v>
      </c>
      <c r="M7" s="22">
        <v>0</v>
      </c>
      <c r="N7" s="22">
        <v>0</v>
      </c>
      <c r="O7" s="22">
        <v>1</v>
      </c>
      <c r="P7" s="22">
        <v>0</v>
      </c>
      <c r="Q7" s="22">
        <f t="shared" si="0"/>
        <v>2</v>
      </c>
      <c r="R7" s="22">
        <v>2</v>
      </c>
      <c r="S7" s="22">
        <v>1</v>
      </c>
      <c r="T7" s="22">
        <v>1</v>
      </c>
      <c r="U7" s="22">
        <v>4.91</v>
      </c>
      <c r="V7" s="22">
        <v>1.22</v>
      </c>
      <c r="W7" s="22">
        <v>5.18</v>
      </c>
      <c r="X7" s="22">
        <v>1.72</v>
      </c>
      <c r="Y7" s="22">
        <v>11</v>
      </c>
      <c r="Z7" s="12">
        <f t="shared" si="1"/>
        <v>0.22131147540983573</v>
      </c>
      <c r="AA7" s="12">
        <f t="shared" si="2"/>
        <v>0.18293133566245634</v>
      </c>
      <c r="AB7" s="9">
        <f t="shared" si="3"/>
        <v>10</v>
      </c>
      <c r="AC7" s="12">
        <f t="shared" si="4"/>
        <v>0.92307692307692313</v>
      </c>
      <c r="AD7" s="12">
        <f t="shared" si="5"/>
        <v>0.20428751576292531</v>
      </c>
      <c r="AE7" s="8">
        <f t="shared" si="6"/>
        <v>0.20428751576292531</v>
      </c>
    </row>
    <row r="8" spans="1:31" ht="15" customHeight="1" x14ac:dyDescent="0.25">
      <c r="A8" s="20">
        <v>17</v>
      </c>
      <c r="B8" s="23" t="s">
        <v>38</v>
      </c>
      <c r="C8" s="19">
        <v>18</v>
      </c>
      <c r="D8" s="19">
        <v>3</v>
      </c>
      <c r="E8" s="19"/>
      <c r="F8" s="19">
        <v>1</v>
      </c>
      <c r="G8" s="22">
        <v>1</v>
      </c>
      <c r="H8" s="22">
        <v>1</v>
      </c>
      <c r="I8" s="21"/>
      <c r="J8" s="22">
        <f t="shared" si="7"/>
        <v>270</v>
      </c>
      <c r="K8" s="22"/>
      <c r="L8" s="22">
        <v>1</v>
      </c>
      <c r="M8" s="22">
        <v>0</v>
      </c>
      <c r="N8" s="22">
        <v>0</v>
      </c>
      <c r="O8" s="22">
        <v>1</v>
      </c>
      <c r="P8" s="22">
        <v>0</v>
      </c>
      <c r="Q8" s="22">
        <f t="shared" si="0"/>
        <v>2</v>
      </c>
      <c r="R8" s="22">
        <v>2</v>
      </c>
      <c r="S8" s="22">
        <v>1</v>
      </c>
      <c r="T8" s="22">
        <v>1</v>
      </c>
      <c r="U8" s="22">
        <v>24.55</v>
      </c>
      <c r="V8" s="22">
        <v>5.4</v>
      </c>
      <c r="W8" s="22">
        <v>31.67</v>
      </c>
      <c r="X8" s="22">
        <v>6.25</v>
      </c>
      <c r="Y8" s="22">
        <v>11</v>
      </c>
      <c r="Z8" s="12">
        <f t="shared" si="1"/>
        <v>1.3185185185185186</v>
      </c>
      <c r="AA8" s="12">
        <f t="shared" ref="AA8:AA42" si="8">(Y8+Y8)/(Y8*Y8)+Z8^2/(2*(Y8+Y8))</f>
        <v>0.22132934281082431</v>
      </c>
      <c r="AB8" s="9">
        <f t="shared" ref="AB8:AB42" si="9">Y8-1</f>
        <v>10</v>
      </c>
      <c r="AC8" s="12">
        <f t="shared" ref="AC8:AC42" si="10">1-(3/(4*AB8-1))</f>
        <v>0.92307692307692313</v>
      </c>
      <c r="AD8" s="12">
        <f t="shared" ref="AD8:AD42" si="11">Z8*AC8</f>
        <v>1.2170940170940172</v>
      </c>
      <c r="AE8" s="8">
        <f t="shared" ref="AE8:AE39" si="12">AD8</f>
        <v>1.2170940170940172</v>
      </c>
    </row>
    <row r="9" spans="1:31" ht="15" customHeight="1" x14ac:dyDescent="0.25">
      <c r="A9" s="20">
        <v>21</v>
      </c>
      <c r="B9" s="23" t="s">
        <v>38</v>
      </c>
      <c r="C9" s="19">
        <v>18</v>
      </c>
      <c r="D9" s="19">
        <v>3</v>
      </c>
      <c r="E9" s="19"/>
      <c r="F9" s="19">
        <v>1</v>
      </c>
      <c r="G9" s="22">
        <v>1</v>
      </c>
      <c r="H9" s="22">
        <v>1</v>
      </c>
      <c r="I9" s="21"/>
      <c r="J9" s="22">
        <f t="shared" si="7"/>
        <v>270</v>
      </c>
      <c r="K9" s="22"/>
      <c r="L9" s="22">
        <v>1</v>
      </c>
      <c r="M9" s="22">
        <v>0</v>
      </c>
      <c r="N9" s="22">
        <v>0</v>
      </c>
      <c r="O9" s="22">
        <v>1</v>
      </c>
      <c r="P9" s="22">
        <v>0</v>
      </c>
      <c r="Q9" s="22">
        <f t="shared" si="0"/>
        <v>2</v>
      </c>
      <c r="R9" s="22">
        <v>2</v>
      </c>
      <c r="S9" s="22">
        <v>1</v>
      </c>
      <c r="T9" s="22">
        <v>1</v>
      </c>
      <c r="U9" s="22">
        <v>5.45</v>
      </c>
      <c r="V9" s="22">
        <v>1.1499999999999999</v>
      </c>
      <c r="W9" s="22">
        <v>5.34</v>
      </c>
      <c r="X9" s="22">
        <v>0.69</v>
      </c>
      <c r="Y9" s="22">
        <v>11</v>
      </c>
      <c r="Z9" s="12">
        <f t="shared" si="1"/>
        <v>-9.5652173913043759E-2</v>
      </c>
      <c r="AA9" s="12">
        <f t="shared" si="8"/>
        <v>0.18202612132668844</v>
      </c>
      <c r="AB9" s="9">
        <f t="shared" si="9"/>
        <v>10</v>
      </c>
      <c r="AC9" s="12">
        <f t="shared" si="10"/>
        <v>0.92307692307692313</v>
      </c>
      <c r="AD9" s="12">
        <f t="shared" si="11"/>
        <v>-8.8294314381271166E-2</v>
      </c>
      <c r="AE9" s="8">
        <f t="shared" si="12"/>
        <v>-8.8294314381271166E-2</v>
      </c>
    </row>
    <row r="10" spans="1:31" ht="15" customHeight="1" x14ac:dyDescent="0.25">
      <c r="A10" s="20">
        <v>25</v>
      </c>
      <c r="B10" s="23" t="s">
        <v>38</v>
      </c>
      <c r="C10" s="19">
        <v>18</v>
      </c>
      <c r="D10" s="19">
        <v>3</v>
      </c>
      <c r="E10" s="19"/>
      <c r="F10" s="19">
        <v>1</v>
      </c>
      <c r="G10" s="22">
        <v>1</v>
      </c>
      <c r="H10" s="22">
        <v>1</v>
      </c>
      <c r="I10" s="21"/>
      <c r="J10" s="22">
        <f t="shared" si="7"/>
        <v>270</v>
      </c>
      <c r="K10" s="22"/>
      <c r="L10" s="22">
        <v>1</v>
      </c>
      <c r="M10" s="22">
        <v>0</v>
      </c>
      <c r="N10" s="22">
        <v>0</v>
      </c>
      <c r="O10" s="22">
        <v>1</v>
      </c>
      <c r="P10" s="22">
        <v>0</v>
      </c>
      <c r="Q10" s="22">
        <f t="shared" si="0"/>
        <v>2</v>
      </c>
      <c r="R10" s="22">
        <v>2</v>
      </c>
      <c r="S10" s="22">
        <v>1</v>
      </c>
      <c r="T10" s="22">
        <v>1</v>
      </c>
      <c r="U10" s="22">
        <v>60</v>
      </c>
      <c r="V10" s="22">
        <v>29.66</v>
      </c>
      <c r="W10" s="22">
        <v>60</v>
      </c>
      <c r="X10" s="22">
        <v>23.66</v>
      </c>
      <c r="Y10" s="22">
        <v>11</v>
      </c>
      <c r="Z10" s="12">
        <f t="shared" si="1"/>
        <v>0</v>
      </c>
      <c r="AA10" s="12">
        <f t="shared" si="8"/>
        <v>0.18181818181818182</v>
      </c>
      <c r="AB10" s="9">
        <f t="shared" si="9"/>
        <v>10</v>
      </c>
      <c r="AC10" s="12">
        <f t="shared" si="10"/>
        <v>0.92307692307692313</v>
      </c>
      <c r="AD10" s="12">
        <f t="shared" si="11"/>
        <v>0</v>
      </c>
      <c r="AE10" s="8">
        <f t="shared" si="12"/>
        <v>0</v>
      </c>
    </row>
    <row r="11" spans="1:31" ht="15" customHeight="1" x14ac:dyDescent="0.25">
      <c r="A11" s="20">
        <v>29</v>
      </c>
      <c r="B11" s="23" t="s">
        <v>38</v>
      </c>
      <c r="C11" s="19">
        <v>18</v>
      </c>
      <c r="D11" s="19">
        <v>3</v>
      </c>
      <c r="E11" s="19"/>
      <c r="F11" s="19">
        <v>1</v>
      </c>
      <c r="G11" s="22">
        <v>1</v>
      </c>
      <c r="H11" s="22">
        <v>1</v>
      </c>
      <c r="I11" s="21"/>
      <c r="J11" s="22">
        <f t="shared" si="7"/>
        <v>270</v>
      </c>
      <c r="K11" s="22"/>
      <c r="L11" s="22">
        <v>1</v>
      </c>
      <c r="M11" s="22">
        <v>0</v>
      </c>
      <c r="N11" s="22">
        <v>0</v>
      </c>
      <c r="O11" s="22">
        <v>1</v>
      </c>
      <c r="P11" s="22">
        <v>0</v>
      </c>
      <c r="Q11" s="22">
        <f t="shared" si="0"/>
        <v>2</v>
      </c>
      <c r="R11" s="22">
        <v>2</v>
      </c>
      <c r="S11" s="22">
        <v>1</v>
      </c>
      <c r="T11" s="22">
        <v>1</v>
      </c>
      <c r="U11" s="22">
        <v>39.549999999999997</v>
      </c>
      <c r="V11" s="22">
        <v>12.16</v>
      </c>
      <c r="W11" s="22">
        <v>49</v>
      </c>
      <c r="X11" s="22">
        <v>13.57</v>
      </c>
      <c r="Y11" s="22">
        <v>11</v>
      </c>
      <c r="Z11" s="12">
        <f t="shared" si="1"/>
        <v>0.77713815789473706</v>
      </c>
      <c r="AA11" s="12">
        <f t="shared" si="8"/>
        <v>0.19554417537400057</v>
      </c>
      <c r="AB11" s="9">
        <f t="shared" si="9"/>
        <v>10</v>
      </c>
      <c r="AC11" s="12">
        <f t="shared" si="10"/>
        <v>0.92307692307692313</v>
      </c>
      <c r="AD11" s="12">
        <f t="shared" si="11"/>
        <v>0.71735829959514197</v>
      </c>
      <c r="AE11" s="8">
        <f t="shared" si="12"/>
        <v>0.71735829959514197</v>
      </c>
    </row>
    <row r="12" spans="1:31" ht="15" customHeight="1" x14ac:dyDescent="0.25">
      <c r="A12" s="20">
        <v>33</v>
      </c>
      <c r="B12" s="23" t="s">
        <v>38</v>
      </c>
      <c r="C12" s="19">
        <v>18</v>
      </c>
      <c r="D12" s="19">
        <v>3</v>
      </c>
      <c r="E12" s="19"/>
      <c r="F12" s="19">
        <v>1</v>
      </c>
      <c r="G12" s="22">
        <v>1</v>
      </c>
      <c r="H12" s="22">
        <v>1</v>
      </c>
      <c r="I12" s="21"/>
      <c r="J12" s="22">
        <f t="shared" si="7"/>
        <v>270</v>
      </c>
      <c r="K12" s="22"/>
      <c r="L12" s="22">
        <v>1</v>
      </c>
      <c r="M12" s="22">
        <v>0</v>
      </c>
      <c r="N12" s="22">
        <v>0</v>
      </c>
      <c r="O12" s="22">
        <v>1</v>
      </c>
      <c r="P12" s="22">
        <v>0</v>
      </c>
      <c r="Q12" s="22">
        <f t="shared" si="0"/>
        <v>2</v>
      </c>
      <c r="R12" s="22">
        <v>2</v>
      </c>
      <c r="S12" s="22">
        <v>1</v>
      </c>
      <c r="T12" s="22">
        <v>1</v>
      </c>
      <c r="U12" s="22">
        <v>5.23</v>
      </c>
      <c r="V12" s="22">
        <v>0.47</v>
      </c>
      <c r="W12" s="22">
        <v>5.73</v>
      </c>
      <c r="X12" s="22">
        <v>0.26</v>
      </c>
      <c r="Y12" s="22">
        <v>11</v>
      </c>
      <c r="Z12" s="12">
        <f t="shared" si="1"/>
        <v>1.0638297872340425</v>
      </c>
      <c r="AA12" s="12">
        <f t="shared" si="8"/>
        <v>0.20753940491378248</v>
      </c>
      <c r="AB12" s="9">
        <f t="shared" si="9"/>
        <v>10</v>
      </c>
      <c r="AC12" s="12">
        <f t="shared" si="10"/>
        <v>0.92307692307692313</v>
      </c>
      <c r="AD12" s="12">
        <f t="shared" si="11"/>
        <v>0.98199672667757776</v>
      </c>
      <c r="AE12" s="8">
        <f t="shared" si="12"/>
        <v>0.98199672667757776</v>
      </c>
    </row>
    <row r="13" spans="1:31" ht="15" customHeight="1" x14ac:dyDescent="0.25">
      <c r="A13" s="20">
        <v>37</v>
      </c>
      <c r="B13" s="24" t="s">
        <v>39</v>
      </c>
      <c r="C13" s="22"/>
      <c r="D13" s="22"/>
      <c r="E13" s="22">
        <v>30</v>
      </c>
      <c r="F13" s="22"/>
      <c r="G13" s="22">
        <v>2</v>
      </c>
      <c r="H13" s="22">
        <v>1</v>
      </c>
      <c r="I13" s="22"/>
      <c r="J13" s="22">
        <f>32*4*4</f>
        <v>512</v>
      </c>
      <c r="K13" s="22"/>
      <c r="L13" s="22">
        <v>1</v>
      </c>
      <c r="M13" s="22">
        <v>0</v>
      </c>
      <c r="N13" s="22">
        <v>0</v>
      </c>
      <c r="O13" s="22">
        <v>1</v>
      </c>
      <c r="P13" s="22">
        <v>0</v>
      </c>
      <c r="Q13" s="22">
        <f t="shared" si="0"/>
        <v>2</v>
      </c>
      <c r="R13" s="22">
        <v>1</v>
      </c>
      <c r="S13" s="22">
        <v>1</v>
      </c>
      <c r="T13" s="22">
        <v>1</v>
      </c>
      <c r="U13" s="22">
        <v>100</v>
      </c>
      <c r="V13" s="22">
        <v>21.19</v>
      </c>
      <c r="W13" s="22">
        <v>100</v>
      </c>
      <c r="X13" s="22">
        <v>15.9</v>
      </c>
      <c r="Y13" s="22">
        <v>15</v>
      </c>
      <c r="Z13" s="12">
        <f t="shared" si="1"/>
        <v>0</v>
      </c>
      <c r="AA13" s="12">
        <f t="shared" si="8"/>
        <v>0.13333333333333333</v>
      </c>
      <c r="AB13" s="9">
        <f t="shared" si="9"/>
        <v>14</v>
      </c>
      <c r="AC13" s="12">
        <f t="shared" si="10"/>
        <v>0.94545454545454544</v>
      </c>
      <c r="AD13" s="12">
        <f t="shared" si="11"/>
        <v>0</v>
      </c>
      <c r="AE13" s="8">
        <f t="shared" si="12"/>
        <v>0</v>
      </c>
    </row>
    <row r="14" spans="1:31" ht="15" customHeight="1" x14ac:dyDescent="0.25">
      <c r="A14" s="20">
        <v>48</v>
      </c>
      <c r="B14" s="25" t="s">
        <v>40</v>
      </c>
      <c r="C14" s="22">
        <v>21.5</v>
      </c>
      <c r="D14" s="22">
        <v>3</v>
      </c>
      <c r="E14" s="22">
        <v>32</v>
      </c>
      <c r="F14" s="22">
        <v>1</v>
      </c>
      <c r="G14" s="22">
        <v>2</v>
      </c>
      <c r="H14" s="22">
        <v>1</v>
      </c>
      <c r="I14" s="22"/>
      <c r="J14" s="22">
        <v>80</v>
      </c>
      <c r="K14" s="22"/>
      <c r="L14" s="22">
        <v>1</v>
      </c>
      <c r="M14" s="22">
        <v>0</v>
      </c>
      <c r="N14" s="22">
        <v>0</v>
      </c>
      <c r="O14" s="22">
        <v>1</v>
      </c>
      <c r="P14" s="22">
        <v>0</v>
      </c>
      <c r="Q14" s="22">
        <f t="shared" si="0"/>
        <v>2</v>
      </c>
      <c r="R14" s="22"/>
      <c r="S14" s="22">
        <v>1</v>
      </c>
      <c r="T14" s="22">
        <v>1</v>
      </c>
      <c r="U14" s="22">
        <v>44.63</v>
      </c>
      <c r="V14" s="22">
        <v>13.66</v>
      </c>
      <c r="W14" s="22">
        <v>25.06</v>
      </c>
      <c r="X14" s="22">
        <v>13.6</v>
      </c>
      <c r="Y14" s="22">
        <v>16</v>
      </c>
      <c r="Z14" s="12">
        <f t="shared" si="1"/>
        <v>-1.4326500732064424</v>
      </c>
      <c r="AA14" s="12">
        <f t="shared" si="8"/>
        <v>0.15707009737903788</v>
      </c>
      <c r="AB14" s="9">
        <f t="shared" si="9"/>
        <v>15</v>
      </c>
      <c r="AC14" s="12">
        <f t="shared" si="10"/>
        <v>0.94915254237288138</v>
      </c>
      <c r="AD14" s="12">
        <f t="shared" si="11"/>
        <v>-1.3598034593145896</v>
      </c>
      <c r="AE14" s="8">
        <f>ABS(AD14)</f>
        <v>1.3598034593145896</v>
      </c>
    </row>
    <row r="15" spans="1:31" ht="15" customHeight="1" x14ac:dyDescent="0.25">
      <c r="A15" s="20">
        <v>50</v>
      </c>
      <c r="B15" s="25" t="s">
        <v>41</v>
      </c>
      <c r="C15" s="22"/>
      <c r="D15" s="22">
        <v>3</v>
      </c>
      <c r="E15" s="22">
        <v>139</v>
      </c>
      <c r="F15" s="22">
        <v>1</v>
      </c>
      <c r="G15" s="22">
        <v>1</v>
      </c>
      <c r="H15" s="22">
        <v>1</v>
      </c>
      <c r="I15" s="22"/>
      <c r="J15" s="22">
        <v>90</v>
      </c>
      <c r="K15" s="22"/>
      <c r="L15" s="22">
        <v>1</v>
      </c>
      <c r="M15" s="22">
        <v>0</v>
      </c>
      <c r="N15" s="22">
        <v>0</v>
      </c>
      <c r="O15" s="22">
        <v>1</v>
      </c>
      <c r="P15" s="22">
        <v>0</v>
      </c>
      <c r="Q15" s="22">
        <f t="shared" si="0"/>
        <v>2</v>
      </c>
      <c r="R15" s="22">
        <v>2</v>
      </c>
      <c r="S15" s="22">
        <v>1</v>
      </c>
      <c r="T15" s="22">
        <v>1</v>
      </c>
      <c r="U15" s="22">
        <v>17.5</v>
      </c>
      <c r="V15" s="22">
        <v>14.9</v>
      </c>
      <c r="W15" s="22">
        <v>43.3</v>
      </c>
      <c r="X15" s="22">
        <v>22.4</v>
      </c>
      <c r="Y15" s="22">
        <v>15</v>
      </c>
      <c r="Z15" s="12">
        <f t="shared" si="1"/>
        <v>1.7315436241610735</v>
      </c>
      <c r="AA15" s="12">
        <f t="shared" si="8"/>
        <v>0.18330405537288108</v>
      </c>
      <c r="AB15" s="9">
        <f t="shared" si="9"/>
        <v>14</v>
      </c>
      <c r="AC15" s="12">
        <f t="shared" si="10"/>
        <v>0.94545454545454544</v>
      </c>
      <c r="AD15" s="12">
        <f t="shared" si="11"/>
        <v>1.637095790115924</v>
      </c>
      <c r="AE15" s="8">
        <f t="shared" si="12"/>
        <v>1.637095790115924</v>
      </c>
    </row>
    <row r="16" spans="1:31" ht="15" customHeight="1" x14ac:dyDescent="0.25">
      <c r="A16" s="20">
        <v>52</v>
      </c>
      <c r="B16" s="25" t="s">
        <v>41</v>
      </c>
      <c r="C16" s="22"/>
      <c r="D16" s="22">
        <v>3</v>
      </c>
      <c r="E16" s="22"/>
      <c r="F16" s="22">
        <v>1</v>
      </c>
      <c r="G16" s="22">
        <v>1</v>
      </c>
      <c r="H16" s="22">
        <v>1</v>
      </c>
      <c r="I16" s="22"/>
      <c r="J16" s="22">
        <v>90</v>
      </c>
      <c r="K16" s="22"/>
      <c r="L16" s="22">
        <v>1</v>
      </c>
      <c r="M16" s="22">
        <v>0</v>
      </c>
      <c r="N16" s="22">
        <v>0</v>
      </c>
      <c r="O16" s="22">
        <v>1</v>
      </c>
      <c r="P16" s="22">
        <v>0</v>
      </c>
      <c r="Q16" s="22">
        <f t="shared" si="0"/>
        <v>2</v>
      </c>
      <c r="R16" s="22">
        <v>2</v>
      </c>
      <c r="S16" s="22">
        <v>1</v>
      </c>
      <c r="T16" s="22">
        <v>1</v>
      </c>
      <c r="U16" s="22">
        <v>30.3</v>
      </c>
      <c r="V16" s="22">
        <v>17.100000000000001</v>
      </c>
      <c r="W16" s="22">
        <v>60.9</v>
      </c>
      <c r="X16" s="22">
        <v>22.5</v>
      </c>
      <c r="Y16" s="22">
        <v>15</v>
      </c>
      <c r="Z16" s="12">
        <f t="shared" si="1"/>
        <v>1.7894736842105261</v>
      </c>
      <c r="AA16" s="12">
        <f t="shared" si="8"/>
        <v>0.18670360110803322</v>
      </c>
      <c r="AB16" s="9">
        <f t="shared" si="9"/>
        <v>14</v>
      </c>
      <c r="AC16" s="12">
        <f t="shared" si="10"/>
        <v>0.94545454545454544</v>
      </c>
      <c r="AD16" s="12">
        <f t="shared" si="11"/>
        <v>1.6918660287081337</v>
      </c>
      <c r="AE16" s="8">
        <f t="shared" si="12"/>
        <v>1.6918660287081337</v>
      </c>
    </row>
    <row r="17" spans="1:31" ht="15" customHeight="1" x14ac:dyDescent="0.25">
      <c r="A17" s="20">
        <v>54</v>
      </c>
      <c r="B17" s="25" t="s">
        <v>41</v>
      </c>
      <c r="C17" s="22"/>
      <c r="D17" s="22">
        <v>3</v>
      </c>
      <c r="E17" s="22"/>
      <c r="F17" s="22">
        <v>1</v>
      </c>
      <c r="G17" s="22">
        <v>1</v>
      </c>
      <c r="H17" s="22">
        <v>1</v>
      </c>
      <c r="I17" s="22"/>
      <c r="J17" s="22">
        <v>90</v>
      </c>
      <c r="K17" s="22"/>
      <c r="L17" s="22">
        <v>1</v>
      </c>
      <c r="M17" s="22">
        <v>0</v>
      </c>
      <c r="N17" s="22">
        <v>0</v>
      </c>
      <c r="O17" s="22">
        <v>1</v>
      </c>
      <c r="P17" s="22">
        <v>0</v>
      </c>
      <c r="Q17" s="22">
        <f t="shared" si="0"/>
        <v>2</v>
      </c>
      <c r="R17" s="22">
        <v>2</v>
      </c>
      <c r="S17" s="22">
        <v>1</v>
      </c>
      <c r="T17" s="22">
        <v>1</v>
      </c>
      <c r="U17" s="22">
        <v>32.6</v>
      </c>
      <c r="V17" s="22">
        <v>20.399999999999999</v>
      </c>
      <c r="W17" s="22">
        <v>45.2</v>
      </c>
      <c r="X17" s="22">
        <v>20.6</v>
      </c>
      <c r="Y17" s="22">
        <v>15</v>
      </c>
      <c r="Z17" s="12">
        <f t="shared" si="1"/>
        <v>0.61764705882352955</v>
      </c>
      <c r="AA17" s="12">
        <f t="shared" si="8"/>
        <v>0.13969146482122261</v>
      </c>
      <c r="AB17" s="9">
        <f t="shared" si="9"/>
        <v>14</v>
      </c>
      <c r="AC17" s="12">
        <f t="shared" si="10"/>
        <v>0.94545454545454544</v>
      </c>
      <c r="AD17" s="12">
        <f t="shared" si="11"/>
        <v>0.58395721925133703</v>
      </c>
      <c r="AE17" s="8">
        <f t="shared" si="12"/>
        <v>0.58395721925133703</v>
      </c>
    </row>
    <row r="18" spans="1:31" ht="15" customHeight="1" x14ac:dyDescent="0.25">
      <c r="A18" s="20">
        <v>62</v>
      </c>
      <c r="B18" s="25" t="s">
        <v>42</v>
      </c>
      <c r="C18" s="22">
        <v>6</v>
      </c>
      <c r="D18" s="22">
        <v>3</v>
      </c>
      <c r="E18" s="22">
        <v>71</v>
      </c>
      <c r="F18" s="22">
        <v>1</v>
      </c>
      <c r="G18" s="22">
        <v>1</v>
      </c>
      <c r="H18" s="22">
        <v>1</v>
      </c>
      <c r="I18" s="22">
        <v>900</v>
      </c>
      <c r="J18" s="22">
        <v>1044</v>
      </c>
      <c r="K18" s="22"/>
      <c r="L18" s="22">
        <v>1</v>
      </c>
      <c r="M18" s="22">
        <v>0</v>
      </c>
      <c r="N18" s="22">
        <v>0</v>
      </c>
      <c r="O18" s="22">
        <v>1</v>
      </c>
      <c r="P18" s="22">
        <v>0</v>
      </c>
      <c r="Q18" s="22">
        <f t="shared" si="0"/>
        <v>2</v>
      </c>
      <c r="R18" s="22">
        <v>2</v>
      </c>
      <c r="S18" s="22">
        <v>1</v>
      </c>
      <c r="T18" s="22">
        <v>1</v>
      </c>
      <c r="U18" s="22">
        <v>59.92</v>
      </c>
      <c r="V18" s="22">
        <v>9.8800000000000008</v>
      </c>
      <c r="W18" s="22">
        <v>64.599999999999994</v>
      </c>
      <c r="X18" s="22">
        <v>14.52</v>
      </c>
      <c r="Y18" s="22">
        <v>17</v>
      </c>
      <c r="Z18" s="12">
        <f t="shared" si="1"/>
        <v>0.47368421052631499</v>
      </c>
      <c r="AA18" s="12">
        <f t="shared" si="8"/>
        <v>0.12094671663679321</v>
      </c>
      <c r="AB18" s="9">
        <f t="shared" si="9"/>
        <v>16</v>
      </c>
      <c r="AC18" s="12">
        <f t="shared" si="10"/>
        <v>0.95238095238095233</v>
      </c>
      <c r="AD18" s="12">
        <f t="shared" si="11"/>
        <v>0.45112781954887138</v>
      </c>
      <c r="AE18" s="8">
        <f t="shared" si="12"/>
        <v>0.45112781954887138</v>
      </c>
    </row>
    <row r="19" spans="1:31" ht="15" customHeight="1" x14ac:dyDescent="0.25">
      <c r="A19" s="20">
        <v>64</v>
      </c>
      <c r="B19" s="25" t="s">
        <v>43</v>
      </c>
      <c r="C19" s="22">
        <v>9.5</v>
      </c>
      <c r="D19" s="22">
        <v>3</v>
      </c>
      <c r="E19" s="22">
        <v>67</v>
      </c>
      <c r="F19" s="22">
        <v>1</v>
      </c>
      <c r="G19" s="22">
        <v>1</v>
      </c>
      <c r="H19" s="22">
        <v>1</v>
      </c>
      <c r="I19" s="22">
        <v>2250</v>
      </c>
      <c r="J19" s="22"/>
      <c r="K19" s="22"/>
      <c r="L19" s="22">
        <v>1</v>
      </c>
      <c r="M19" s="22">
        <v>0</v>
      </c>
      <c r="N19" s="22">
        <v>0</v>
      </c>
      <c r="O19" s="22">
        <v>1</v>
      </c>
      <c r="P19" s="22">
        <v>0</v>
      </c>
      <c r="Q19" s="22">
        <f t="shared" si="0"/>
        <v>2</v>
      </c>
      <c r="R19" s="22">
        <v>2</v>
      </c>
      <c r="S19" s="22">
        <v>1</v>
      </c>
      <c r="T19" s="22">
        <v>1</v>
      </c>
      <c r="U19" s="22">
        <v>19.37</v>
      </c>
      <c r="V19" s="22">
        <v>2.5</v>
      </c>
      <c r="W19" s="22">
        <v>19.2</v>
      </c>
      <c r="X19" s="22">
        <v>3.7</v>
      </c>
      <c r="Y19" s="22">
        <v>22</v>
      </c>
      <c r="Z19" s="12">
        <f t="shared" si="1"/>
        <v>-6.8000000000000685E-2</v>
      </c>
      <c r="AA19" s="12">
        <f t="shared" si="8"/>
        <v>9.096163636363637E-2</v>
      </c>
      <c r="AB19" s="9">
        <f t="shared" si="9"/>
        <v>21</v>
      </c>
      <c r="AC19" s="12">
        <f t="shared" si="10"/>
        <v>0.96385542168674698</v>
      </c>
      <c r="AD19" s="12">
        <f t="shared" si="11"/>
        <v>-6.5542168674699461E-2</v>
      </c>
      <c r="AE19" s="8">
        <f>ABS(AD19)</f>
        <v>6.5542168674699461E-2</v>
      </c>
    </row>
    <row r="20" spans="1:31" ht="15" customHeight="1" x14ac:dyDescent="0.25">
      <c r="A20" s="20">
        <v>65</v>
      </c>
      <c r="B20" s="25" t="s">
        <v>43</v>
      </c>
      <c r="C20" s="22">
        <v>9.5</v>
      </c>
      <c r="D20" s="22">
        <v>3</v>
      </c>
      <c r="E20" s="22"/>
      <c r="F20" s="22">
        <v>1</v>
      </c>
      <c r="G20" s="22">
        <v>1</v>
      </c>
      <c r="H20" s="22">
        <v>1</v>
      </c>
      <c r="I20" s="22">
        <v>2250</v>
      </c>
      <c r="J20" s="22"/>
      <c r="K20" s="22"/>
      <c r="L20" s="22">
        <v>1</v>
      </c>
      <c r="M20" s="22">
        <v>0</v>
      </c>
      <c r="N20" s="22">
        <v>0</v>
      </c>
      <c r="O20" s="22">
        <v>1</v>
      </c>
      <c r="P20" s="22">
        <v>0</v>
      </c>
      <c r="Q20" s="22">
        <f t="shared" si="0"/>
        <v>2</v>
      </c>
      <c r="R20" s="22">
        <v>2</v>
      </c>
      <c r="S20" s="22">
        <v>1</v>
      </c>
      <c r="T20" s="22">
        <v>1</v>
      </c>
      <c r="U20" s="22">
        <v>8.33</v>
      </c>
      <c r="V20" s="22">
        <v>2.4700000000000002</v>
      </c>
      <c r="W20" s="22">
        <v>9.44</v>
      </c>
      <c r="X20" s="22">
        <v>2.06</v>
      </c>
      <c r="Y20" s="22">
        <v>22</v>
      </c>
      <c r="Z20" s="12">
        <f t="shared" si="1"/>
        <v>0.44939271255060703</v>
      </c>
      <c r="AA20" s="12">
        <f t="shared" si="8"/>
        <v>9.3204020569245372E-2</v>
      </c>
      <c r="AB20" s="9">
        <f t="shared" si="9"/>
        <v>21</v>
      </c>
      <c r="AC20" s="12">
        <f t="shared" si="10"/>
        <v>0.96385542168674698</v>
      </c>
      <c r="AD20" s="12">
        <f t="shared" si="11"/>
        <v>0.43314960245841644</v>
      </c>
      <c r="AE20" s="8">
        <f>-AD20</f>
        <v>-0.43314960245841644</v>
      </c>
    </row>
    <row r="21" spans="1:31" ht="15" customHeight="1" x14ac:dyDescent="0.25">
      <c r="A21" s="20">
        <v>68</v>
      </c>
      <c r="B21" s="25" t="s">
        <v>44</v>
      </c>
      <c r="C21" s="22"/>
      <c r="D21" s="22">
        <v>2</v>
      </c>
      <c r="E21" s="22"/>
      <c r="F21" s="22">
        <v>2</v>
      </c>
      <c r="G21" s="22">
        <v>1</v>
      </c>
      <c r="H21" s="22">
        <v>1</v>
      </c>
      <c r="I21" s="22"/>
      <c r="J21" s="22">
        <v>540</v>
      </c>
      <c r="K21" s="22"/>
      <c r="L21" s="22">
        <v>1</v>
      </c>
      <c r="M21" s="22">
        <v>1</v>
      </c>
      <c r="N21" s="22">
        <v>1</v>
      </c>
      <c r="O21" s="22">
        <v>1</v>
      </c>
      <c r="P21" s="22">
        <v>0</v>
      </c>
      <c r="Q21" s="22">
        <f t="shared" ref="Q21:Q36" si="13">SUM(L21:P21)</f>
        <v>4</v>
      </c>
      <c r="R21" s="22">
        <v>2</v>
      </c>
      <c r="S21" s="22">
        <v>1</v>
      </c>
      <c r="T21" s="22">
        <v>1</v>
      </c>
      <c r="U21" s="22">
        <v>13.7</v>
      </c>
      <c r="V21" s="22">
        <v>2.8</v>
      </c>
      <c r="W21" s="22">
        <v>21.8</v>
      </c>
      <c r="X21" s="22">
        <v>4.0999999999999996</v>
      </c>
      <c r="Y21" s="22">
        <v>10</v>
      </c>
      <c r="Z21" s="12">
        <f t="shared" si="1"/>
        <v>2.8928571428571437</v>
      </c>
      <c r="AA21" s="12">
        <f t="shared" si="8"/>
        <v>0.40921556122448993</v>
      </c>
      <c r="AB21" s="9">
        <f t="shared" si="9"/>
        <v>9</v>
      </c>
      <c r="AC21" s="12">
        <f t="shared" si="10"/>
        <v>0.91428571428571426</v>
      </c>
      <c r="AD21" s="12">
        <f t="shared" si="11"/>
        <v>2.6448979591836741</v>
      </c>
      <c r="AE21" s="8">
        <f t="shared" si="12"/>
        <v>2.6448979591836741</v>
      </c>
    </row>
    <row r="22" spans="1:31" ht="15" customHeight="1" x14ac:dyDescent="0.25">
      <c r="A22" s="20">
        <v>78</v>
      </c>
      <c r="B22" s="25" t="s">
        <v>45</v>
      </c>
      <c r="C22" s="22"/>
      <c r="D22" s="22">
        <v>3</v>
      </c>
      <c r="E22" s="22">
        <v>51</v>
      </c>
      <c r="F22" s="22">
        <v>1</v>
      </c>
      <c r="G22" s="22">
        <v>1</v>
      </c>
      <c r="H22" s="22">
        <v>1</v>
      </c>
      <c r="I22" s="22"/>
      <c r="J22" s="22">
        <v>270</v>
      </c>
      <c r="K22" s="22"/>
      <c r="L22" s="22">
        <v>1</v>
      </c>
      <c r="M22" s="22">
        <v>0</v>
      </c>
      <c r="N22" s="22">
        <v>0</v>
      </c>
      <c r="O22" s="22">
        <v>1</v>
      </c>
      <c r="P22" s="22">
        <v>1</v>
      </c>
      <c r="Q22" s="22">
        <f t="shared" si="13"/>
        <v>3</v>
      </c>
      <c r="R22" s="22">
        <v>2</v>
      </c>
      <c r="S22" s="22">
        <v>1</v>
      </c>
      <c r="T22" s="22">
        <v>1</v>
      </c>
      <c r="U22" s="22">
        <v>9.1</v>
      </c>
      <c r="V22" s="22">
        <v>5.9</v>
      </c>
      <c r="W22" s="22">
        <v>11.4</v>
      </c>
      <c r="X22" s="22">
        <v>6.7</v>
      </c>
      <c r="Y22" s="22">
        <v>17</v>
      </c>
      <c r="Z22" s="12">
        <f t="shared" si="1"/>
        <v>0.38983050847457634</v>
      </c>
      <c r="AA22" s="12">
        <f t="shared" si="8"/>
        <v>0.11988187978437569</v>
      </c>
      <c r="AB22" s="9">
        <f t="shared" si="9"/>
        <v>16</v>
      </c>
      <c r="AC22" s="12">
        <f t="shared" si="10"/>
        <v>0.95238095238095233</v>
      </c>
      <c r="AD22" s="12">
        <f t="shared" si="11"/>
        <v>0.37126715092816792</v>
      </c>
      <c r="AE22" s="8">
        <f t="shared" si="12"/>
        <v>0.37126715092816792</v>
      </c>
    </row>
    <row r="23" spans="1:31" ht="15" customHeight="1" x14ac:dyDescent="0.25">
      <c r="A23" s="20">
        <v>82</v>
      </c>
      <c r="B23" s="25" t="s">
        <v>45</v>
      </c>
      <c r="C23" s="22"/>
      <c r="D23" s="22">
        <v>3</v>
      </c>
      <c r="E23" s="22"/>
      <c r="F23" s="22">
        <v>1</v>
      </c>
      <c r="G23" s="22">
        <v>1</v>
      </c>
      <c r="H23" s="22">
        <v>1</v>
      </c>
      <c r="I23" s="22"/>
      <c r="J23" s="22">
        <v>270</v>
      </c>
      <c r="K23" s="22"/>
      <c r="L23" s="22">
        <v>1</v>
      </c>
      <c r="M23" s="22">
        <v>0</v>
      </c>
      <c r="N23" s="22">
        <v>0</v>
      </c>
      <c r="O23" s="22">
        <v>1</v>
      </c>
      <c r="P23" s="22">
        <v>1</v>
      </c>
      <c r="Q23" s="22">
        <f t="shared" si="13"/>
        <v>3</v>
      </c>
      <c r="R23" s="22">
        <v>2</v>
      </c>
      <c r="S23" s="22">
        <v>1</v>
      </c>
      <c r="T23" s="22">
        <v>1</v>
      </c>
      <c r="U23" s="22">
        <v>1.7</v>
      </c>
      <c r="V23" s="22">
        <v>1.9</v>
      </c>
      <c r="W23" s="22">
        <v>1.9</v>
      </c>
      <c r="X23" s="22">
        <v>2.2999999999999998</v>
      </c>
      <c r="Y23" s="22">
        <v>17</v>
      </c>
      <c r="Z23" s="12">
        <f t="shared" si="1"/>
        <v>0.10526315789473682</v>
      </c>
      <c r="AA23" s="12">
        <f t="shared" si="8"/>
        <v>0.11781000488838195</v>
      </c>
      <c r="AB23" s="9">
        <f t="shared" si="9"/>
        <v>16</v>
      </c>
      <c r="AC23" s="12">
        <f t="shared" si="10"/>
        <v>0.95238095238095233</v>
      </c>
      <c r="AD23" s="12">
        <f t="shared" si="11"/>
        <v>0.10025062656641602</v>
      </c>
      <c r="AE23" s="8">
        <f t="shared" si="12"/>
        <v>0.10025062656641602</v>
      </c>
    </row>
    <row r="24" spans="1:31" ht="15" customHeight="1" x14ac:dyDescent="0.25">
      <c r="A24" s="20">
        <v>86</v>
      </c>
      <c r="B24" s="25" t="s">
        <v>45</v>
      </c>
      <c r="C24" s="22"/>
      <c r="D24" s="22">
        <v>3</v>
      </c>
      <c r="E24" s="22"/>
      <c r="F24" s="22">
        <v>1</v>
      </c>
      <c r="G24" s="22">
        <v>1</v>
      </c>
      <c r="H24" s="22">
        <v>1</v>
      </c>
      <c r="I24" s="22"/>
      <c r="J24" s="22">
        <v>270</v>
      </c>
      <c r="K24" s="22"/>
      <c r="L24" s="22">
        <v>1</v>
      </c>
      <c r="M24" s="22">
        <v>0</v>
      </c>
      <c r="N24" s="22">
        <v>0</v>
      </c>
      <c r="O24" s="22">
        <v>1</v>
      </c>
      <c r="P24" s="22">
        <v>1</v>
      </c>
      <c r="Q24" s="22">
        <f t="shared" si="13"/>
        <v>3</v>
      </c>
      <c r="R24" s="22">
        <v>2</v>
      </c>
      <c r="S24" s="22">
        <v>1</v>
      </c>
      <c r="T24" s="22">
        <v>1</v>
      </c>
      <c r="U24" s="22">
        <v>2.2000000000000002</v>
      </c>
      <c r="V24" s="22">
        <v>1.5</v>
      </c>
      <c r="W24" s="22">
        <v>2.8</v>
      </c>
      <c r="X24" s="22">
        <v>2.1</v>
      </c>
      <c r="Y24" s="22">
        <v>17</v>
      </c>
      <c r="Z24" s="12">
        <f t="shared" si="1"/>
        <v>0.39999999999999974</v>
      </c>
      <c r="AA24" s="12">
        <f t="shared" si="8"/>
        <v>0.12</v>
      </c>
      <c r="AB24" s="9">
        <f t="shared" si="9"/>
        <v>16</v>
      </c>
      <c r="AC24" s="12">
        <f t="shared" si="10"/>
        <v>0.95238095238095233</v>
      </c>
      <c r="AD24" s="12">
        <f t="shared" si="11"/>
        <v>0.38095238095238071</v>
      </c>
      <c r="AE24" s="8">
        <f t="shared" si="12"/>
        <v>0.38095238095238071</v>
      </c>
    </row>
    <row r="25" spans="1:31" ht="15" customHeight="1" x14ac:dyDescent="0.25">
      <c r="A25" s="20">
        <v>90</v>
      </c>
      <c r="B25" s="25" t="s">
        <v>46</v>
      </c>
      <c r="C25" s="22">
        <v>32.299999999999997</v>
      </c>
      <c r="D25" s="22">
        <v>3</v>
      </c>
      <c r="E25" s="22">
        <v>12</v>
      </c>
      <c r="F25" s="22">
        <v>1</v>
      </c>
      <c r="G25" s="22">
        <v>2</v>
      </c>
      <c r="H25" s="22">
        <v>1</v>
      </c>
      <c r="I25" s="22"/>
      <c r="J25" s="22">
        <v>30</v>
      </c>
      <c r="K25" s="22">
        <v>1</v>
      </c>
      <c r="L25" s="22">
        <v>1</v>
      </c>
      <c r="M25" s="22">
        <v>0</v>
      </c>
      <c r="N25" s="22">
        <v>0</v>
      </c>
      <c r="O25" s="22">
        <v>1</v>
      </c>
      <c r="P25" s="22">
        <v>0</v>
      </c>
      <c r="Q25" s="22">
        <f t="shared" si="13"/>
        <v>2</v>
      </c>
      <c r="R25" s="22">
        <v>2</v>
      </c>
      <c r="S25" s="22">
        <v>1</v>
      </c>
      <c r="T25" s="22">
        <v>1</v>
      </c>
      <c r="U25" s="22">
        <v>2.9</v>
      </c>
      <c r="V25" s="22">
        <v>2.1</v>
      </c>
      <c r="W25" s="22">
        <v>3.7</v>
      </c>
      <c r="X25" s="22">
        <v>1.3</v>
      </c>
      <c r="Y25" s="22">
        <v>6</v>
      </c>
      <c r="Z25" s="12">
        <f t="shared" si="1"/>
        <v>0.38095238095238104</v>
      </c>
      <c r="AA25" s="12">
        <f t="shared" si="8"/>
        <v>0.33938019652305362</v>
      </c>
      <c r="AB25" s="9">
        <f t="shared" si="9"/>
        <v>5</v>
      </c>
      <c r="AC25" s="12">
        <f t="shared" si="10"/>
        <v>0.84210526315789469</v>
      </c>
      <c r="AD25" s="12">
        <f t="shared" si="11"/>
        <v>0.32080200501253137</v>
      </c>
      <c r="AE25" s="8">
        <f t="shared" si="12"/>
        <v>0.32080200501253137</v>
      </c>
    </row>
    <row r="26" spans="1:31" ht="15" customHeight="1" x14ac:dyDescent="0.25">
      <c r="A26" s="20">
        <v>92</v>
      </c>
      <c r="B26" s="25" t="s">
        <v>46</v>
      </c>
      <c r="C26" s="22">
        <v>32.299999999999997</v>
      </c>
      <c r="D26" s="22">
        <v>3</v>
      </c>
      <c r="E26" s="22"/>
      <c r="F26" s="22">
        <v>1</v>
      </c>
      <c r="G26" s="22">
        <v>2</v>
      </c>
      <c r="H26" s="22">
        <v>1</v>
      </c>
      <c r="I26" s="22"/>
      <c r="J26" s="22">
        <v>30</v>
      </c>
      <c r="K26" s="22">
        <v>1</v>
      </c>
      <c r="L26" s="22">
        <v>1</v>
      </c>
      <c r="M26" s="22">
        <v>0</v>
      </c>
      <c r="N26" s="22">
        <v>0</v>
      </c>
      <c r="O26" s="22">
        <v>1</v>
      </c>
      <c r="P26" s="22">
        <v>0</v>
      </c>
      <c r="Q26" s="22">
        <f t="shared" si="13"/>
        <v>2</v>
      </c>
      <c r="R26" s="22">
        <v>2</v>
      </c>
      <c r="S26" s="22">
        <v>1</v>
      </c>
      <c r="T26" s="22">
        <v>1</v>
      </c>
      <c r="U26" s="22">
        <v>4.0999999999999996</v>
      </c>
      <c r="V26" s="22">
        <v>1.6</v>
      </c>
      <c r="W26" s="22">
        <v>3.8</v>
      </c>
      <c r="X26" s="22">
        <v>1.8</v>
      </c>
      <c r="Y26" s="22">
        <v>6</v>
      </c>
      <c r="Z26" s="12">
        <f t="shared" si="1"/>
        <v>-0.18749999999999989</v>
      </c>
      <c r="AA26" s="12">
        <f t="shared" si="8"/>
        <v>0.33479817708333331</v>
      </c>
      <c r="AB26" s="9">
        <f t="shared" si="9"/>
        <v>5</v>
      </c>
      <c r="AC26" s="12">
        <f t="shared" si="10"/>
        <v>0.84210526315789469</v>
      </c>
      <c r="AD26" s="12">
        <f t="shared" si="11"/>
        <v>-0.15789473684210517</v>
      </c>
      <c r="AE26" s="8">
        <f t="shared" si="12"/>
        <v>-0.15789473684210517</v>
      </c>
    </row>
    <row r="27" spans="1:31" ht="15" customHeight="1" x14ac:dyDescent="0.25">
      <c r="A27" s="20">
        <v>94</v>
      </c>
      <c r="B27" s="25" t="s">
        <v>46</v>
      </c>
      <c r="C27" s="22">
        <v>32.299999999999997</v>
      </c>
      <c r="D27" s="22">
        <v>3</v>
      </c>
      <c r="E27" s="22"/>
      <c r="F27" s="22">
        <v>1</v>
      </c>
      <c r="G27" s="22">
        <v>2</v>
      </c>
      <c r="H27" s="22">
        <v>1</v>
      </c>
      <c r="I27" s="22"/>
      <c r="J27" s="22">
        <v>30</v>
      </c>
      <c r="K27" s="22">
        <v>1</v>
      </c>
      <c r="L27" s="22">
        <v>1</v>
      </c>
      <c r="M27" s="22">
        <v>0</v>
      </c>
      <c r="N27" s="22">
        <v>0</v>
      </c>
      <c r="O27" s="22">
        <v>1</v>
      </c>
      <c r="P27" s="22">
        <v>0</v>
      </c>
      <c r="Q27" s="22">
        <f t="shared" si="13"/>
        <v>2</v>
      </c>
      <c r="R27" s="22">
        <v>2</v>
      </c>
      <c r="S27" s="22">
        <v>1</v>
      </c>
      <c r="T27" s="22">
        <v>1</v>
      </c>
      <c r="U27" s="22">
        <v>3.7</v>
      </c>
      <c r="V27" s="22">
        <v>1.7</v>
      </c>
      <c r="W27" s="22">
        <v>4.3</v>
      </c>
      <c r="X27" s="22">
        <v>1.7</v>
      </c>
      <c r="Y27" s="22">
        <v>6</v>
      </c>
      <c r="Z27" s="12">
        <f t="shared" si="1"/>
        <v>0.35294117647058804</v>
      </c>
      <c r="AA27" s="12">
        <f t="shared" si="8"/>
        <v>0.3385236447520184</v>
      </c>
      <c r="AB27" s="9">
        <f t="shared" si="9"/>
        <v>5</v>
      </c>
      <c r="AC27" s="12">
        <f t="shared" si="10"/>
        <v>0.84210526315789469</v>
      </c>
      <c r="AD27" s="12">
        <f t="shared" si="11"/>
        <v>0.2972136222910215</v>
      </c>
      <c r="AE27" s="8">
        <f t="shared" si="12"/>
        <v>0.2972136222910215</v>
      </c>
    </row>
    <row r="28" spans="1:31" ht="15" customHeight="1" x14ac:dyDescent="0.25">
      <c r="A28" s="20">
        <v>96</v>
      </c>
      <c r="B28" s="25" t="s">
        <v>47</v>
      </c>
      <c r="C28" s="22"/>
      <c r="D28" s="22">
        <v>3</v>
      </c>
      <c r="E28" s="22">
        <v>63</v>
      </c>
      <c r="F28" s="22">
        <v>1</v>
      </c>
      <c r="G28" s="22">
        <v>1</v>
      </c>
      <c r="H28" s="22">
        <v>1</v>
      </c>
      <c r="I28" s="22"/>
      <c r="J28" s="22">
        <v>160</v>
      </c>
      <c r="K28" s="22"/>
      <c r="L28" s="22">
        <v>1</v>
      </c>
      <c r="M28" s="22">
        <v>0</v>
      </c>
      <c r="N28" s="22">
        <v>0</v>
      </c>
      <c r="O28" s="22">
        <v>1</v>
      </c>
      <c r="P28" s="22">
        <v>0</v>
      </c>
      <c r="Q28" s="22">
        <f t="shared" si="13"/>
        <v>2</v>
      </c>
      <c r="R28" s="22">
        <v>2</v>
      </c>
      <c r="S28" s="22">
        <v>1</v>
      </c>
      <c r="T28" s="22">
        <v>1</v>
      </c>
      <c r="U28" s="22">
        <v>59</v>
      </c>
      <c r="V28" s="22">
        <v>35.21</v>
      </c>
      <c r="W28" s="22">
        <v>30.42</v>
      </c>
      <c r="X28" s="22">
        <v>25.79</v>
      </c>
      <c r="Y28" s="22">
        <v>20</v>
      </c>
      <c r="Z28" s="12">
        <f t="shared" si="1"/>
        <v>-0.81170122124396471</v>
      </c>
      <c r="AA28" s="12">
        <f t="shared" si="8"/>
        <v>0.1082357359071118</v>
      </c>
      <c r="AB28" s="9">
        <f t="shared" si="9"/>
        <v>19</v>
      </c>
      <c r="AC28" s="12">
        <f t="shared" si="10"/>
        <v>0.96</v>
      </c>
      <c r="AD28" s="12">
        <f t="shared" si="11"/>
        <v>-0.77923317239420609</v>
      </c>
      <c r="AE28" s="8">
        <f>-AD28</f>
        <v>0.77923317239420609</v>
      </c>
    </row>
    <row r="29" spans="1:31" ht="15" customHeight="1" x14ac:dyDescent="0.25">
      <c r="A29" s="20">
        <v>97</v>
      </c>
      <c r="B29" s="25" t="s">
        <v>47</v>
      </c>
      <c r="C29" s="22"/>
      <c r="D29" s="22">
        <v>3</v>
      </c>
      <c r="E29" s="22"/>
      <c r="F29" s="22">
        <v>1</v>
      </c>
      <c r="G29" s="22">
        <v>1</v>
      </c>
      <c r="H29" s="22">
        <v>1</v>
      </c>
      <c r="I29" s="22"/>
      <c r="J29" s="22">
        <v>160</v>
      </c>
      <c r="K29" s="22"/>
      <c r="L29" s="22">
        <v>1</v>
      </c>
      <c r="M29" s="22">
        <v>0</v>
      </c>
      <c r="N29" s="22">
        <v>0</v>
      </c>
      <c r="O29" s="22">
        <v>1</v>
      </c>
      <c r="P29" s="22">
        <v>0</v>
      </c>
      <c r="Q29" s="22">
        <f t="shared" si="13"/>
        <v>2</v>
      </c>
      <c r="R29" s="22">
        <v>2</v>
      </c>
      <c r="S29" s="22">
        <v>1</v>
      </c>
      <c r="T29" s="22">
        <v>1</v>
      </c>
      <c r="U29" s="22">
        <v>79.849999999999994</v>
      </c>
      <c r="V29" s="22">
        <v>32.64</v>
      </c>
      <c r="W29" s="22">
        <v>56.4</v>
      </c>
      <c r="X29" s="22">
        <v>15.11</v>
      </c>
      <c r="Y29" s="22">
        <v>20</v>
      </c>
      <c r="Z29" s="12">
        <f t="shared" si="1"/>
        <v>-0.71844362745098023</v>
      </c>
      <c r="AA29" s="12">
        <f t="shared" si="8"/>
        <v>0.10645201557281155</v>
      </c>
      <c r="AB29" s="9">
        <f t="shared" si="9"/>
        <v>19</v>
      </c>
      <c r="AC29" s="12">
        <f t="shared" si="10"/>
        <v>0.96</v>
      </c>
      <c r="AD29" s="12">
        <f t="shared" si="11"/>
        <v>-0.68970588235294095</v>
      </c>
      <c r="AE29" s="8">
        <f>-AD29</f>
        <v>0.68970588235294095</v>
      </c>
    </row>
    <row r="30" spans="1:31" ht="15" customHeight="1" x14ac:dyDescent="0.25">
      <c r="A30" s="20">
        <v>106</v>
      </c>
      <c r="B30" s="25" t="s">
        <v>48</v>
      </c>
      <c r="C30" s="22">
        <v>23.6</v>
      </c>
      <c r="D30" s="22">
        <v>3</v>
      </c>
      <c r="E30" s="22">
        <v>29</v>
      </c>
      <c r="F30" s="22">
        <v>1</v>
      </c>
      <c r="G30" s="22">
        <v>2</v>
      </c>
      <c r="H30" s="22">
        <v>3</v>
      </c>
      <c r="I30" s="22"/>
      <c r="J30" s="22"/>
      <c r="K30" s="22"/>
      <c r="L30" s="22">
        <v>1</v>
      </c>
      <c r="M30" s="22">
        <v>0</v>
      </c>
      <c r="N30" s="22">
        <v>0</v>
      </c>
      <c r="O30" s="22">
        <v>1</v>
      </c>
      <c r="P30" s="22">
        <v>0</v>
      </c>
      <c r="Q30" s="22">
        <f t="shared" si="13"/>
        <v>2</v>
      </c>
      <c r="R30" s="22">
        <v>1</v>
      </c>
      <c r="S30" s="22">
        <v>1</v>
      </c>
      <c r="T30" s="22">
        <v>1</v>
      </c>
      <c r="U30" s="22">
        <v>31.23</v>
      </c>
      <c r="V30" s="22">
        <v>11.11</v>
      </c>
      <c r="W30" s="22">
        <v>21.77</v>
      </c>
      <c r="X30" s="22">
        <v>9.1199999999999992</v>
      </c>
      <c r="Y30" s="22">
        <v>7</v>
      </c>
      <c r="Z30" s="12">
        <f t="shared" si="1"/>
        <v>-0.85148514851485158</v>
      </c>
      <c r="AA30" s="12">
        <f t="shared" si="8"/>
        <v>0.31160810564790564</v>
      </c>
      <c r="AB30" s="9">
        <f t="shared" si="9"/>
        <v>6</v>
      </c>
      <c r="AC30" s="12">
        <f t="shared" si="10"/>
        <v>0.86956521739130432</v>
      </c>
      <c r="AD30" s="12">
        <f t="shared" si="11"/>
        <v>-0.74042186827378398</v>
      </c>
      <c r="AE30" s="8">
        <f>-AD30</f>
        <v>0.74042186827378398</v>
      </c>
    </row>
    <row r="31" spans="1:31" ht="15" customHeight="1" x14ac:dyDescent="0.25">
      <c r="A31" s="20">
        <v>112</v>
      </c>
      <c r="B31" s="25" t="s">
        <v>49</v>
      </c>
      <c r="C31" s="22">
        <v>14.1</v>
      </c>
      <c r="D31" s="22">
        <v>3</v>
      </c>
      <c r="E31" s="22">
        <v>72</v>
      </c>
      <c r="F31" s="22">
        <v>1</v>
      </c>
      <c r="G31" s="22">
        <v>1</v>
      </c>
      <c r="H31" s="22">
        <v>1</v>
      </c>
      <c r="I31" s="22"/>
      <c r="J31" s="22">
        <v>45</v>
      </c>
      <c r="K31" s="22"/>
      <c r="L31" s="22">
        <v>1</v>
      </c>
      <c r="M31" s="22">
        <v>0</v>
      </c>
      <c r="N31" s="22">
        <v>1</v>
      </c>
      <c r="O31" s="22">
        <v>1</v>
      </c>
      <c r="P31" s="22">
        <v>0</v>
      </c>
      <c r="Q31" s="22">
        <f t="shared" si="13"/>
        <v>3</v>
      </c>
      <c r="R31" s="22">
        <v>2</v>
      </c>
      <c r="S31" s="22">
        <v>1</v>
      </c>
      <c r="T31" s="22">
        <v>1</v>
      </c>
      <c r="U31" s="22">
        <v>4.88</v>
      </c>
      <c r="V31" s="22">
        <v>0.46</v>
      </c>
      <c r="W31" s="22">
        <v>3.08</v>
      </c>
      <c r="X31" s="22">
        <v>0.73</v>
      </c>
      <c r="Y31" s="22">
        <v>12</v>
      </c>
      <c r="Z31" s="12">
        <f t="shared" si="1"/>
        <v>-3.9130434782608692</v>
      </c>
      <c r="AA31" s="12">
        <f t="shared" si="8"/>
        <v>0.48566477630749838</v>
      </c>
      <c r="AB31" s="9">
        <f t="shared" si="9"/>
        <v>11</v>
      </c>
      <c r="AC31" s="12">
        <f t="shared" si="10"/>
        <v>0.93023255813953487</v>
      </c>
      <c r="AD31" s="12">
        <f t="shared" si="11"/>
        <v>-3.6400404448938319</v>
      </c>
      <c r="AE31" s="8">
        <f>-AD31</f>
        <v>3.6400404448938319</v>
      </c>
    </row>
    <row r="32" spans="1:31" ht="15" customHeight="1" x14ac:dyDescent="0.25">
      <c r="A32" s="20">
        <v>120</v>
      </c>
      <c r="B32" s="25" t="s">
        <v>50</v>
      </c>
      <c r="C32" s="22">
        <v>12.4</v>
      </c>
      <c r="D32" s="22">
        <v>1</v>
      </c>
      <c r="E32" s="22">
        <v>26</v>
      </c>
      <c r="F32" s="22">
        <v>1</v>
      </c>
      <c r="G32" s="22">
        <v>1</v>
      </c>
      <c r="H32" s="22">
        <v>1</v>
      </c>
      <c r="I32" s="22">
        <v>1500</v>
      </c>
      <c r="J32" s="22">
        <v>270</v>
      </c>
      <c r="K32" s="22"/>
      <c r="L32" s="22">
        <v>1</v>
      </c>
      <c r="M32" s="22">
        <v>0</v>
      </c>
      <c r="N32" s="22">
        <v>0</v>
      </c>
      <c r="O32" s="22">
        <v>1</v>
      </c>
      <c r="P32" s="22">
        <v>0</v>
      </c>
      <c r="Q32" s="22">
        <f t="shared" si="13"/>
        <v>2</v>
      </c>
      <c r="R32" s="22">
        <v>2</v>
      </c>
      <c r="S32" s="22">
        <v>1</v>
      </c>
      <c r="T32" s="22">
        <v>1</v>
      </c>
      <c r="U32" s="22">
        <v>24.77</v>
      </c>
      <c r="V32" s="22">
        <v>9.89</v>
      </c>
      <c r="W32" s="22">
        <v>33.31</v>
      </c>
      <c r="X32" s="22">
        <v>10.39</v>
      </c>
      <c r="Y32" s="22">
        <v>13</v>
      </c>
      <c r="Z32" s="12">
        <f t="shared" si="1"/>
        <v>0.86349848331648149</v>
      </c>
      <c r="AA32" s="12">
        <f t="shared" si="8"/>
        <v>0.16818518520557432</v>
      </c>
      <c r="AB32" s="9">
        <f t="shared" si="9"/>
        <v>12</v>
      </c>
      <c r="AC32" s="12">
        <f t="shared" si="10"/>
        <v>0.93617021276595747</v>
      </c>
      <c r="AD32" s="12">
        <f t="shared" si="11"/>
        <v>0.80838155884947205</v>
      </c>
      <c r="AE32" s="8">
        <f t="shared" si="12"/>
        <v>0.80838155884947205</v>
      </c>
    </row>
    <row r="33" spans="1:31" ht="15" customHeight="1" x14ac:dyDescent="0.25">
      <c r="A33" s="20">
        <v>124</v>
      </c>
      <c r="B33" s="25" t="s">
        <v>50</v>
      </c>
      <c r="C33" s="22">
        <v>12.4</v>
      </c>
      <c r="D33" s="22">
        <v>1</v>
      </c>
      <c r="E33" s="22"/>
      <c r="F33" s="22">
        <v>1</v>
      </c>
      <c r="G33" s="22">
        <v>1</v>
      </c>
      <c r="H33" s="22">
        <v>1</v>
      </c>
      <c r="I33" s="22">
        <v>1500</v>
      </c>
      <c r="J33" s="22">
        <v>270</v>
      </c>
      <c r="K33" s="22"/>
      <c r="L33" s="22">
        <v>1</v>
      </c>
      <c r="M33" s="22">
        <v>0</v>
      </c>
      <c r="N33" s="22">
        <v>0</v>
      </c>
      <c r="O33" s="22">
        <v>1</v>
      </c>
      <c r="P33" s="22">
        <v>0</v>
      </c>
      <c r="Q33" s="22">
        <f t="shared" si="13"/>
        <v>2</v>
      </c>
      <c r="R33" s="22">
        <v>2</v>
      </c>
      <c r="S33" s="22">
        <v>1</v>
      </c>
      <c r="T33" s="22">
        <v>1</v>
      </c>
      <c r="U33" s="22">
        <v>18</v>
      </c>
      <c r="V33" s="22">
        <v>13.39</v>
      </c>
      <c r="W33" s="22">
        <v>29.23</v>
      </c>
      <c r="X33" s="22">
        <v>11.35</v>
      </c>
      <c r="Y33" s="22">
        <v>13</v>
      </c>
      <c r="Z33" s="12">
        <f t="shared" si="1"/>
        <v>0.83868558625840184</v>
      </c>
      <c r="AA33" s="12">
        <f t="shared" si="8"/>
        <v>0.16737295216533846</v>
      </c>
      <c r="AB33" s="9">
        <f t="shared" si="9"/>
        <v>12</v>
      </c>
      <c r="AC33" s="12">
        <f t="shared" si="10"/>
        <v>0.93617021276595747</v>
      </c>
      <c r="AD33" s="12">
        <f t="shared" si="11"/>
        <v>0.78515246373126979</v>
      </c>
      <c r="AE33" s="8">
        <f t="shared" si="12"/>
        <v>0.78515246373126979</v>
      </c>
    </row>
    <row r="34" spans="1:31" ht="15" customHeight="1" x14ac:dyDescent="0.25">
      <c r="A34" s="20">
        <v>128</v>
      </c>
      <c r="B34" s="25" t="s">
        <v>50</v>
      </c>
      <c r="C34" s="22">
        <v>12.4</v>
      </c>
      <c r="D34" s="22">
        <v>1</v>
      </c>
      <c r="E34" s="22"/>
      <c r="F34" s="22">
        <v>1</v>
      </c>
      <c r="G34" s="22">
        <v>1</v>
      </c>
      <c r="H34" s="22">
        <v>1</v>
      </c>
      <c r="I34" s="22">
        <v>1500</v>
      </c>
      <c r="J34" s="22">
        <v>270</v>
      </c>
      <c r="K34" s="22"/>
      <c r="L34" s="22">
        <v>1</v>
      </c>
      <c r="M34" s="22">
        <v>0</v>
      </c>
      <c r="N34" s="22">
        <v>0</v>
      </c>
      <c r="O34" s="22">
        <v>1</v>
      </c>
      <c r="P34" s="22">
        <v>0</v>
      </c>
      <c r="Q34" s="22">
        <f t="shared" si="13"/>
        <v>2</v>
      </c>
      <c r="R34" s="22">
        <v>2</v>
      </c>
      <c r="S34" s="22">
        <v>1</v>
      </c>
      <c r="T34" s="22">
        <v>1</v>
      </c>
      <c r="U34" s="22">
        <v>14.62</v>
      </c>
      <c r="V34" s="22">
        <v>5.52</v>
      </c>
      <c r="W34" s="22">
        <v>19.079999999999998</v>
      </c>
      <c r="X34" s="22">
        <v>5.04</v>
      </c>
      <c r="Y34" s="22">
        <v>13</v>
      </c>
      <c r="Z34" s="12">
        <f t="shared" si="1"/>
        <v>0.80797101449275355</v>
      </c>
      <c r="AA34" s="12">
        <f t="shared" si="8"/>
        <v>0.16640033000500865</v>
      </c>
      <c r="AB34" s="9">
        <f t="shared" si="9"/>
        <v>12</v>
      </c>
      <c r="AC34" s="12">
        <f t="shared" si="10"/>
        <v>0.93617021276595747</v>
      </c>
      <c r="AD34" s="12">
        <f t="shared" si="11"/>
        <v>0.75639839654640761</v>
      </c>
      <c r="AE34" s="8">
        <f t="shared" si="12"/>
        <v>0.75639839654640761</v>
      </c>
    </row>
    <row r="35" spans="1:31" ht="15" customHeight="1" x14ac:dyDescent="0.25">
      <c r="A35" s="20">
        <v>132</v>
      </c>
      <c r="B35" s="25" t="s">
        <v>51</v>
      </c>
      <c r="C35" s="22">
        <v>7</v>
      </c>
      <c r="D35" s="22">
        <v>3</v>
      </c>
      <c r="E35" s="22">
        <v>48</v>
      </c>
      <c r="F35" s="22">
        <v>1</v>
      </c>
      <c r="G35" s="22">
        <v>1</v>
      </c>
      <c r="H35" s="22">
        <v>1</v>
      </c>
      <c r="I35" s="22"/>
      <c r="J35" s="22"/>
      <c r="K35" s="22"/>
      <c r="L35" s="22">
        <v>1</v>
      </c>
      <c r="M35" s="22">
        <v>0</v>
      </c>
      <c r="N35" s="22">
        <v>0</v>
      </c>
      <c r="O35" s="22">
        <v>1</v>
      </c>
      <c r="P35" s="22">
        <v>0</v>
      </c>
      <c r="Q35" s="22">
        <f t="shared" si="13"/>
        <v>2</v>
      </c>
      <c r="R35" s="22">
        <v>2</v>
      </c>
      <c r="S35" s="22">
        <v>1</v>
      </c>
      <c r="T35" s="22">
        <v>1</v>
      </c>
      <c r="U35" s="22">
        <v>26.25</v>
      </c>
      <c r="V35" s="22">
        <v>41.35</v>
      </c>
      <c r="W35" s="22">
        <v>14.17</v>
      </c>
      <c r="X35" s="22">
        <v>18.32</v>
      </c>
      <c r="Y35" s="22">
        <v>12</v>
      </c>
      <c r="Z35" s="12">
        <f t="shared" si="1"/>
        <v>-0.2921402660217654</v>
      </c>
      <c r="AA35" s="12">
        <f t="shared" si="8"/>
        <v>0.16844470697981806</v>
      </c>
      <c r="AB35" s="9">
        <f t="shared" si="9"/>
        <v>11</v>
      </c>
      <c r="AC35" s="12">
        <f t="shared" si="10"/>
        <v>0.93023255813953487</v>
      </c>
      <c r="AD35" s="12">
        <f t="shared" si="11"/>
        <v>-0.27175838699699106</v>
      </c>
      <c r="AE35" s="8">
        <f>-AD35</f>
        <v>0.27175838699699106</v>
      </c>
    </row>
    <row r="36" spans="1:31" ht="15" customHeight="1" x14ac:dyDescent="0.25">
      <c r="A36" s="20">
        <v>133</v>
      </c>
      <c r="B36" s="25" t="s">
        <v>51</v>
      </c>
      <c r="C36" s="22">
        <v>7</v>
      </c>
      <c r="D36" s="22">
        <v>3</v>
      </c>
      <c r="E36" s="22"/>
      <c r="F36" s="22">
        <v>1</v>
      </c>
      <c r="G36" s="22">
        <v>1</v>
      </c>
      <c r="H36" s="22">
        <v>1</v>
      </c>
      <c r="I36" s="22"/>
      <c r="J36" s="22"/>
      <c r="K36" s="22"/>
      <c r="L36" s="22">
        <v>1</v>
      </c>
      <c r="M36" s="22">
        <v>0</v>
      </c>
      <c r="N36" s="22">
        <v>0</v>
      </c>
      <c r="O36" s="22">
        <v>1</v>
      </c>
      <c r="P36" s="22">
        <v>0</v>
      </c>
      <c r="Q36" s="22">
        <f t="shared" si="13"/>
        <v>2</v>
      </c>
      <c r="R36" s="22">
        <v>2</v>
      </c>
      <c r="S36" s="22">
        <v>1</v>
      </c>
      <c r="T36" s="22">
        <v>1</v>
      </c>
      <c r="U36" s="22">
        <v>6.11</v>
      </c>
      <c r="V36" s="22">
        <v>0.88</v>
      </c>
      <c r="W36" s="22">
        <v>6.46</v>
      </c>
      <c r="X36" s="22">
        <v>0.75</v>
      </c>
      <c r="Y36" s="22">
        <v>12</v>
      </c>
      <c r="Z36" s="12">
        <f t="shared" si="1"/>
        <v>0.39772727272727232</v>
      </c>
      <c r="AA36" s="12">
        <f t="shared" si="8"/>
        <v>0.16996222882231404</v>
      </c>
      <c r="AB36" s="9">
        <f t="shared" si="9"/>
        <v>11</v>
      </c>
      <c r="AC36" s="12">
        <f t="shared" si="10"/>
        <v>0.93023255813953487</v>
      </c>
      <c r="AD36" s="12">
        <f t="shared" si="11"/>
        <v>0.36997885835095101</v>
      </c>
      <c r="AE36" s="8">
        <f t="shared" si="12"/>
        <v>0.36997885835095101</v>
      </c>
    </row>
    <row r="37" spans="1:31" ht="15" customHeight="1" x14ac:dyDescent="0.25">
      <c r="A37" s="20">
        <v>134</v>
      </c>
      <c r="B37" s="25" t="s">
        <v>51</v>
      </c>
      <c r="C37" s="22">
        <v>7</v>
      </c>
      <c r="D37" s="22">
        <v>3</v>
      </c>
      <c r="E37" s="22"/>
      <c r="F37" s="22">
        <v>1</v>
      </c>
      <c r="G37" s="22">
        <v>1</v>
      </c>
      <c r="H37" s="22">
        <v>1</v>
      </c>
      <c r="I37" s="22"/>
      <c r="J37" s="22"/>
      <c r="K37" s="22"/>
      <c r="L37" s="22">
        <v>1</v>
      </c>
      <c r="M37" s="22">
        <v>0</v>
      </c>
      <c r="N37" s="22">
        <v>0</v>
      </c>
      <c r="O37" s="22">
        <v>1</v>
      </c>
      <c r="P37" s="22">
        <v>0</v>
      </c>
      <c r="Q37" s="22">
        <f t="shared" ref="Q37:Q42" si="14">SUM(L37:P37)</f>
        <v>2</v>
      </c>
      <c r="R37" s="22">
        <v>2</v>
      </c>
      <c r="S37" s="22">
        <v>1</v>
      </c>
      <c r="T37" s="22">
        <v>1</v>
      </c>
      <c r="U37" s="22">
        <v>11.24</v>
      </c>
      <c r="V37" s="22">
        <v>0.68</v>
      </c>
      <c r="W37" s="22">
        <v>10.73</v>
      </c>
      <c r="X37" s="22">
        <v>0.78</v>
      </c>
      <c r="Y37" s="22">
        <v>12</v>
      </c>
      <c r="Z37" s="12">
        <f t="shared" si="1"/>
        <v>-0.74999999999999967</v>
      </c>
      <c r="AA37" s="12">
        <f t="shared" si="8"/>
        <v>0.17838541666666666</v>
      </c>
      <c r="AB37" s="9">
        <f t="shared" si="9"/>
        <v>11</v>
      </c>
      <c r="AC37" s="12">
        <f t="shared" si="10"/>
        <v>0.93023255813953487</v>
      </c>
      <c r="AD37" s="12">
        <f t="shared" si="11"/>
        <v>-0.69767441860465085</v>
      </c>
      <c r="AE37" s="8">
        <f>-AD37</f>
        <v>0.69767441860465085</v>
      </c>
    </row>
    <row r="38" spans="1:31" ht="15" customHeight="1" x14ac:dyDescent="0.25">
      <c r="A38" s="20">
        <v>135</v>
      </c>
      <c r="B38" s="25" t="s">
        <v>52</v>
      </c>
      <c r="C38" s="22">
        <v>21.5</v>
      </c>
      <c r="D38" s="22">
        <v>3</v>
      </c>
      <c r="E38" s="22">
        <v>83</v>
      </c>
      <c r="F38" s="22">
        <v>1</v>
      </c>
      <c r="G38" s="22">
        <v>1</v>
      </c>
      <c r="H38" s="22">
        <v>1</v>
      </c>
      <c r="I38" s="22"/>
      <c r="J38" s="22"/>
      <c r="K38" s="22"/>
      <c r="L38" s="22">
        <v>1</v>
      </c>
      <c r="M38" s="22">
        <v>0</v>
      </c>
      <c r="N38" s="22">
        <v>0</v>
      </c>
      <c r="O38" s="22">
        <v>1</v>
      </c>
      <c r="P38" s="22">
        <v>1</v>
      </c>
      <c r="Q38" s="22">
        <f t="shared" si="14"/>
        <v>3</v>
      </c>
      <c r="R38" s="22">
        <v>2</v>
      </c>
      <c r="S38" s="22">
        <v>1</v>
      </c>
      <c r="T38" s="22">
        <v>1</v>
      </c>
      <c r="U38" s="22">
        <v>14.73</v>
      </c>
      <c r="V38" s="22">
        <v>5.04</v>
      </c>
      <c r="W38" s="22">
        <v>27.11</v>
      </c>
      <c r="X38" s="22">
        <v>12.9</v>
      </c>
      <c r="Y38" s="22">
        <v>20</v>
      </c>
      <c r="Z38" s="12">
        <f t="shared" si="1"/>
        <v>2.4563492063492061</v>
      </c>
      <c r="AA38" s="12">
        <f t="shared" si="8"/>
        <v>0.1754206427941547</v>
      </c>
      <c r="AB38" s="9">
        <f t="shared" si="9"/>
        <v>19</v>
      </c>
      <c r="AC38" s="12">
        <f t="shared" si="10"/>
        <v>0.96</v>
      </c>
      <c r="AD38" s="12">
        <f t="shared" si="11"/>
        <v>2.3580952380952378</v>
      </c>
      <c r="AE38" s="8">
        <f t="shared" si="12"/>
        <v>2.3580952380952378</v>
      </c>
    </row>
    <row r="39" spans="1:31" ht="15" customHeight="1" x14ac:dyDescent="0.25">
      <c r="A39" s="20">
        <v>137</v>
      </c>
      <c r="B39" s="25" t="s">
        <v>52</v>
      </c>
      <c r="C39" s="22">
        <v>21.5</v>
      </c>
      <c r="D39" s="22">
        <v>3</v>
      </c>
      <c r="E39" s="22"/>
      <c r="F39" s="22">
        <v>2</v>
      </c>
      <c r="G39" s="22">
        <v>1</v>
      </c>
      <c r="H39" s="22">
        <v>1</v>
      </c>
      <c r="I39" s="22"/>
      <c r="J39" s="22"/>
      <c r="K39" s="22"/>
      <c r="L39" s="22">
        <v>1</v>
      </c>
      <c r="M39" s="22">
        <v>0</v>
      </c>
      <c r="N39" s="22">
        <v>0</v>
      </c>
      <c r="O39" s="22">
        <v>1</v>
      </c>
      <c r="P39" s="22">
        <v>1</v>
      </c>
      <c r="Q39" s="22">
        <f t="shared" si="14"/>
        <v>3</v>
      </c>
      <c r="R39" s="22">
        <v>2</v>
      </c>
      <c r="S39" s="22">
        <v>1</v>
      </c>
      <c r="T39" s="22">
        <v>1</v>
      </c>
      <c r="U39" s="22">
        <v>30.94</v>
      </c>
      <c r="V39" s="22">
        <v>7.72</v>
      </c>
      <c r="W39" s="22">
        <v>32.770000000000003</v>
      </c>
      <c r="X39" s="22">
        <v>7.98</v>
      </c>
      <c r="Y39" s="22">
        <v>20</v>
      </c>
      <c r="Z39" s="12">
        <f t="shared" si="1"/>
        <v>0.23704663212435259</v>
      </c>
      <c r="AA39" s="12">
        <f t="shared" si="8"/>
        <v>0.10070238882251874</v>
      </c>
      <c r="AB39" s="9">
        <f t="shared" si="9"/>
        <v>19</v>
      </c>
      <c r="AC39" s="12">
        <f t="shared" si="10"/>
        <v>0.96</v>
      </c>
      <c r="AD39" s="12">
        <f t="shared" si="11"/>
        <v>0.22756476683937849</v>
      </c>
      <c r="AE39" s="8">
        <f t="shared" si="12"/>
        <v>0.22756476683937849</v>
      </c>
    </row>
    <row r="40" spans="1:31" ht="15" customHeight="1" x14ac:dyDescent="0.25">
      <c r="A40" s="20">
        <v>139</v>
      </c>
      <c r="B40" s="25" t="s">
        <v>53</v>
      </c>
      <c r="C40" s="22">
        <v>26.2</v>
      </c>
      <c r="D40" s="22">
        <v>1</v>
      </c>
      <c r="E40" s="22">
        <v>30</v>
      </c>
      <c r="F40" s="22">
        <v>1</v>
      </c>
      <c r="G40" s="22">
        <v>1</v>
      </c>
      <c r="H40" s="22">
        <v>1</v>
      </c>
      <c r="I40" s="22"/>
      <c r="J40" s="22"/>
      <c r="K40" s="22"/>
      <c r="L40" s="22">
        <v>1</v>
      </c>
      <c r="M40" s="22">
        <v>0</v>
      </c>
      <c r="N40" s="22">
        <v>0</v>
      </c>
      <c r="O40" s="22">
        <v>1</v>
      </c>
      <c r="P40" s="22">
        <v>0</v>
      </c>
      <c r="Q40" s="22">
        <f>SUM(L40:P40)</f>
        <v>2</v>
      </c>
      <c r="R40" s="22">
        <v>2</v>
      </c>
      <c r="S40" s="22">
        <v>1</v>
      </c>
      <c r="T40" s="22">
        <v>1</v>
      </c>
      <c r="U40" s="22">
        <v>0.49</v>
      </c>
      <c r="V40" s="22">
        <v>0.15</v>
      </c>
      <c r="W40" s="22">
        <v>0.55000000000000004</v>
      </c>
      <c r="X40" s="22">
        <v>0.16</v>
      </c>
      <c r="Y40" s="22">
        <v>10</v>
      </c>
      <c r="Z40" s="12">
        <f t="shared" si="1"/>
        <v>0.40000000000000036</v>
      </c>
      <c r="AA40" s="12">
        <f t="shared" si="8"/>
        <v>0.20400000000000001</v>
      </c>
      <c r="AB40" s="9">
        <f t="shared" si="9"/>
        <v>9</v>
      </c>
      <c r="AC40" s="12">
        <f t="shared" si="10"/>
        <v>0.91428571428571426</v>
      </c>
      <c r="AD40" s="12">
        <f t="shared" si="11"/>
        <v>0.36571428571428605</v>
      </c>
      <c r="AE40" s="8">
        <f>-AD40</f>
        <v>-0.36571428571428605</v>
      </c>
    </row>
    <row r="41" spans="1:31" ht="15" customHeight="1" x14ac:dyDescent="0.25">
      <c r="A41" s="20">
        <v>140</v>
      </c>
      <c r="B41" s="25" t="s">
        <v>53</v>
      </c>
      <c r="C41" s="22">
        <v>26.2</v>
      </c>
      <c r="D41" s="22">
        <v>1</v>
      </c>
      <c r="E41" s="22"/>
      <c r="F41" s="22">
        <v>1</v>
      </c>
      <c r="G41" s="22">
        <v>1</v>
      </c>
      <c r="H41" s="22">
        <v>1</v>
      </c>
      <c r="I41" s="22"/>
      <c r="J41" s="22"/>
      <c r="K41" s="22"/>
      <c r="L41" s="22">
        <v>1</v>
      </c>
      <c r="M41" s="22">
        <v>0</v>
      </c>
      <c r="N41" s="22">
        <v>0</v>
      </c>
      <c r="O41" s="22">
        <v>1</v>
      </c>
      <c r="P41" s="22">
        <v>0</v>
      </c>
      <c r="Q41" s="22">
        <f t="shared" si="14"/>
        <v>2</v>
      </c>
      <c r="R41" s="22">
        <v>2</v>
      </c>
      <c r="S41" s="22">
        <v>1</v>
      </c>
      <c r="T41" s="22">
        <v>1</v>
      </c>
      <c r="U41" s="22">
        <v>0.41</v>
      </c>
      <c r="V41" s="22">
        <v>0.14000000000000001</v>
      </c>
      <c r="W41" s="22">
        <v>0.84</v>
      </c>
      <c r="X41" s="22">
        <v>0.25</v>
      </c>
      <c r="Y41" s="22">
        <v>10</v>
      </c>
      <c r="Z41" s="12">
        <f t="shared" si="1"/>
        <v>3.0714285714285712</v>
      </c>
      <c r="AA41" s="12">
        <f t="shared" si="8"/>
        <v>0.4358418367346939</v>
      </c>
      <c r="AB41" s="9">
        <f t="shared" si="9"/>
        <v>9</v>
      </c>
      <c r="AC41" s="12">
        <f t="shared" si="10"/>
        <v>0.91428571428571426</v>
      </c>
      <c r="AD41" s="12">
        <f t="shared" si="11"/>
        <v>2.8081632653061219</v>
      </c>
      <c r="AE41" s="8">
        <f t="shared" ref="AE41:AE42" si="15">-AD41</f>
        <v>-2.8081632653061219</v>
      </c>
    </row>
    <row r="42" spans="1:31" ht="15" customHeight="1" x14ac:dyDescent="0.25">
      <c r="A42" s="20">
        <v>141</v>
      </c>
      <c r="B42" s="25" t="s">
        <v>53</v>
      </c>
      <c r="C42" s="22">
        <v>26.2</v>
      </c>
      <c r="D42" s="22">
        <v>1</v>
      </c>
      <c r="E42" s="22"/>
      <c r="F42" s="22">
        <v>1</v>
      </c>
      <c r="G42" s="22">
        <v>1</v>
      </c>
      <c r="H42" s="22">
        <v>1</v>
      </c>
      <c r="I42" s="22"/>
      <c r="J42" s="22"/>
      <c r="K42" s="22"/>
      <c r="L42" s="22">
        <v>1</v>
      </c>
      <c r="M42" s="22">
        <v>0</v>
      </c>
      <c r="N42" s="22">
        <v>0</v>
      </c>
      <c r="O42" s="22">
        <v>1</v>
      </c>
      <c r="P42" s="22">
        <v>0</v>
      </c>
      <c r="Q42" s="22">
        <f t="shared" si="14"/>
        <v>2</v>
      </c>
      <c r="R42" s="22">
        <v>2</v>
      </c>
      <c r="S42" s="22">
        <v>1</v>
      </c>
      <c r="T42" s="22">
        <v>1</v>
      </c>
      <c r="U42" s="22">
        <v>0.73</v>
      </c>
      <c r="V42" s="22">
        <v>0.25</v>
      </c>
      <c r="W42" s="22">
        <v>0.71</v>
      </c>
      <c r="X42" s="22">
        <v>0.16</v>
      </c>
      <c r="Y42" s="22">
        <v>10</v>
      </c>
      <c r="Z42" s="12">
        <f t="shared" si="1"/>
        <v>-8.0000000000000071E-2</v>
      </c>
      <c r="AA42" s="12">
        <f t="shared" si="8"/>
        <v>0.20016</v>
      </c>
      <c r="AB42" s="9">
        <f t="shared" si="9"/>
        <v>9</v>
      </c>
      <c r="AC42" s="12">
        <f t="shared" si="10"/>
        <v>0.91428571428571426</v>
      </c>
      <c r="AD42" s="12">
        <f t="shared" si="11"/>
        <v>-7.3142857142857204E-2</v>
      </c>
      <c r="AE42" s="8">
        <f t="shared" si="15"/>
        <v>7.3142857142857204E-2</v>
      </c>
    </row>
  </sheetData>
  <mergeCells count="21">
    <mergeCell ref="G1:H2"/>
    <mergeCell ref="I1:I3"/>
    <mergeCell ref="J1:J3"/>
    <mergeCell ref="K1:K3"/>
    <mergeCell ref="L1:Q1"/>
    <mergeCell ref="L2:L3"/>
    <mergeCell ref="M2:M3"/>
    <mergeCell ref="N2:N3"/>
    <mergeCell ref="O2:O3"/>
    <mergeCell ref="P2:P3"/>
    <mergeCell ref="Q2:Q3"/>
    <mergeCell ref="B1:B3"/>
    <mergeCell ref="C1:C3"/>
    <mergeCell ref="D1:D3"/>
    <mergeCell ref="E1:E3"/>
    <mergeCell ref="F1:F3"/>
    <mergeCell ref="T2:T3"/>
    <mergeCell ref="R1:R3"/>
    <mergeCell ref="S1:S3"/>
    <mergeCell ref="U2:V2"/>
    <mergeCell ref="W2:X2"/>
  </mergeCells>
  <pageMargins left="0.7" right="0.7" top="0.75" bottom="0.75" header="0.3" footer="0.3"/>
  <pageSetup paperSize="1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workbookViewId="0">
      <pane xSplit="2" ySplit="3" topLeftCell="BE4" activePane="bottomRight" state="frozen"/>
      <selection pane="topRight" activeCell="C1" sqref="C1"/>
      <selection pane="bottomLeft" activeCell="A4" sqref="A4"/>
      <selection pane="bottomRight" activeCell="BM1" sqref="AF1:BM1048576"/>
    </sheetView>
  </sheetViews>
  <sheetFormatPr baseColWidth="10" defaultRowHeight="12" x14ac:dyDescent="0.2"/>
  <cols>
    <col min="1" max="1" width="4.85546875" style="2" customWidth="1"/>
    <col min="2" max="2" width="22" style="2" customWidth="1"/>
    <col min="3" max="16384" width="11.42578125" style="2"/>
  </cols>
  <sheetData>
    <row r="1" spans="1:31" ht="15" x14ac:dyDescent="0.25">
      <c r="A1" s="1"/>
      <c r="B1" s="40" t="s">
        <v>11</v>
      </c>
      <c r="C1" s="40" t="s">
        <v>19</v>
      </c>
      <c r="D1" s="40" t="s">
        <v>20</v>
      </c>
      <c r="E1" s="40" t="s">
        <v>21</v>
      </c>
      <c r="F1" s="40" t="s">
        <v>22</v>
      </c>
      <c r="G1" s="36" t="s">
        <v>23</v>
      </c>
      <c r="H1" s="37"/>
      <c r="I1" s="40" t="s">
        <v>24</v>
      </c>
      <c r="J1" s="40" t="s">
        <v>25</v>
      </c>
      <c r="K1" s="36" t="s">
        <v>26</v>
      </c>
      <c r="L1" s="36" t="s">
        <v>0</v>
      </c>
      <c r="M1" s="44"/>
      <c r="N1" s="44"/>
      <c r="O1" s="44"/>
      <c r="P1" s="44"/>
      <c r="Q1" s="37"/>
      <c r="R1" s="40" t="s">
        <v>27</v>
      </c>
      <c r="S1" s="40" t="s">
        <v>28</v>
      </c>
      <c r="T1" s="16"/>
    </row>
    <row r="2" spans="1:31" ht="24.75" customHeight="1" x14ac:dyDescent="0.25">
      <c r="A2" s="1"/>
      <c r="B2" s="41"/>
      <c r="C2" s="41"/>
      <c r="D2" s="41"/>
      <c r="E2" s="41"/>
      <c r="F2" s="41"/>
      <c r="G2" s="38"/>
      <c r="H2" s="39"/>
      <c r="I2" s="41"/>
      <c r="J2" s="41"/>
      <c r="K2" s="38"/>
      <c r="L2" s="41" t="s">
        <v>3</v>
      </c>
      <c r="M2" s="41" t="s">
        <v>29</v>
      </c>
      <c r="N2" s="41" t="s">
        <v>4</v>
      </c>
      <c r="O2" s="41" t="s">
        <v>30</v>
      </c>
      <c r="P2" s="41" t="s">
        <v>31</v>
      </c>
      <c r="Q2" s="41" t="s">
        <v>32</v>
      </c>
      <c r="R2" s="41"/>
      <c r="S2" s="41"/>
      <c r="T2" s="41" t="s">
        <v>33</v>
      </c>
      <c r="U2" s="45" t="s">
        <v>1</v>
      </c>
      <c r="V2" s="46"/>
      <c r="W2" s="45" t="s">
        <v>2</v>
      </c>
      <c r="X2" s="46"/>
      <c r="Y2" s="3"/>
      <c r="Z2" s="10" t="s">
        <v>16</v>
      </c>
      <c r="AA2" s="13" t="s">
        <v>15</v>
      </c>
      <c r="AB2" s="10"/>
      <c r="AC2" s="10" t="s">
        <v>17</v>
      </c>
      <c r="AD2" s="10"/>
      <c r="AE2" s="5" t="s">
        <v>14</v>
      </c>
    </row>
    <row r="3" spans="1:31" ht="99" customHeight="1" x14ac:dyDescent="0.25">
      <c r="A3" s="1" t="s">
        <v>34</v>
      </c>
      <c r="B3" s="42"/>
      <c r="C3" s="42"/>
      <c r="D3" s="42"/>
      <c r="E3" s="42"/>
      <c r="F3" s="42"/>
      <c r="G3" s="17" t="s">
        <v>35</v>
      </c>
      <c r="H3" s="18" t="s">
        <v>36</v>
      </c>
      <c r="I3" s="42"/>
      <c r="J3" s="42"/>
      <c r="K3" s="43"/>
      <c r="L3" s="42"/>
      <c r="M3" s="42"/>
      <c r="N3" s="42"/>
      <c r="O3" s="42"/>
      <c r="P3" s="42"/>
      <c r="Q3" s="42"/>
      <c r="R3" s="42"/>
      <c r="S3" s="42"/>
      <c r="T3" s="42"/>
      <c r="U3" s="3" t="s">
        <v>5</v>
      </c>
      <c r="V3" s="6" t="s">
        <v>6</v>
      </c>
      <c r="W3" s="3" t="s">
        <v>5</v>
      </c>
      <c r="X3" s="6" t="s">
        <v>6</v>
      </c>
      <c r="Y3" s="6" t="s">
        <v>7</v>
      </c>
      <c r="Z3" s="11" t="s">
        <v>8</v>
      </c>
      <c r="AA3" s="11" t="s">
        <v>13</v>
      </c>
      <c r="AB3" s="11" t="s">
        <v>9</v>
      </c>
      <c r="AC3" s="11" t="s">
        <v>10</v>
      </c>
      <c r="AD3" s="11" t="s">
        <v>12</v>
      </c>
      <c r="AE3" s="7" t="s">
        <v>18</v>
      </c>
    </row>
    <row r="4" spans="1:31" ht="15" customHeight="1" x14ac:dyDescent="0.25">
      <c r="A4" s="20">
        <v>3</v>
      </c>
      <c r="B4" s="21" t="s">
        <v>37</v>
      </c>
      <c r="C4" s="22">
        <v>15.8</v>
      </c>
      <c r="D4" s="22">
        <v>1</v>
      </c>
      <c r="E4" s="22"/>
      <c r="F4" s="22">
        <v>1</v>
      </c>
      <c r="G4" s="22">
        <v>1</v>
      </c>
      <c r="H4" s="22">
        <v>3</v>
      </c>
      <c r="I4" s="22">
        <v>180</v>
      </c>
      <c r="J4" s="22"/>
      <c r="K4" s="22"/>
      <c r="L4" s="22">
        <v>1</v>
      </c>
      <c r="M4" s="22">
        <v>0</v>
      </c>
      <c r="N4" s="22">
        <v>0</v>
      </c>
      <c r="O4" s="22">
        <v>1</v>
      </c>
      <c r="P4" s="22">
        <v>0</v>
      </c>
      <c r="Q4" s="22">
        <f t="shared" ref="Q4:Q18" si="0">SUM(L4:P4)</f>
        <v>2</v>
      </c>
      <c r="R4" s="22">
        <v>2</v>
      </c>
      <c r="S4" s="22">
        <v>2</v>
      </c>
      <c r="T4" s="22">
        <v>1</v>
      </c>
      <c r="U4" s="27">
        <v>15270</v>
      </c>
      <c r="V4" s="27">
        <v>7967.37</v>
      </c>
      <c r="W4" s="27">
        <v>45060</v>
      </c>
      <c r="X4" s="27">
        <v>25206.12</v>
      </c>
      <c r="Y4" s="26">
        <v>20</v>
      </c>
      <c r="Z4" s="12">
        <f>(W4-U4)/V4</f>
        <v>3.7390004480775967</v>
      </c>
      <c r="AA4" s="12">
        <f>(Y4+Y4)/(Y4*Y4)+Z4^2/(2*(Y4+Y4))</f>
        <v>0.27475155438405585</v>
      </c>
      <c r="AB4" s="14">
        <f>Y4-1</f>
        <v>19</v>
      </c>
      <c r="AC4" s="12">
        <f>1-(3/(4*AB4-1))</f>
        <v>0.96</v>
      </c>
      <c r="AD4" s="12">
        <f>Z4*AC4</f>
        <v>3.5894404301544927</v>
      </c>
      <c r="AE4" s="8">
        <f>AD4</f>
        <v>3.5894404301544927</v>
      </c>
    </row>
    <row r="5" spans="1:31" ht="15" customHeight="1" x14ac:dyDescent="0.25">
      <c r="A5" s="20">
        <v>7</v>
      </c>
      <c r="B5" s="23" t="s">
        <v>38</v>
      </c>
      <c r="C5" s="19">
        <v>18</v>
      </c>
      <c r="D5" s="19">
        <v>3</v>
      </c>
      <c r="E5" s="19"/>
      <c r="F5" s="19">
        <v>1</v>
      </c>
      <c r="G5" s="22">
        <v>1</v>
      </c>
      <c r="H5" s="22">
        <v>1</v>
      </c>
      <c r="I5" s="21"/>
      <c r="J5" s="22">
        <f t="shared" ref="J5:J12" si="1">45*6</f>
        <v>270</v>
      </c>
      <c r="K5" s="22"/>
      <c r="L5" s="22">
        <v>1</v>
      </c>
      <c r="M5" s="22">
        <v>0</v>
      </c>
      <c r="N5" s="22">
        <v>0</v>
      </c>
      <c r="O5" s="22">
        <v>1</v>
      </c>
      <c r="P5" s="22">
        <v>0</v>
      </c>
      <c r="Q5" s="22">
        <f t="shared" si="0"/>
        <v>2</v>
      </c>
      <c r="R5" s="22">
        <v>2</v>
      </c>
      <c r="S5" s="22">
        <v>2</v>
      </c>
      <c r="T5" s="22">
        <v>1</v>
      </c>
      <c r="U5" s="22">
        <v>9</v>
      </c>
      <c r="V5" s="22">
        <v>1.1499999999999999</v>
      </c>
      <c r="W5" s="22">
        <v>13.9</v>
      </c>
      <c r="X5" s="22">
        <v>1.73</v>
      </c>
      <c r="Y5" s="22">
        <v>10</v>
      </c>
      <c r="Z5" s="12">
        <f t="shared" ref="Z5:Z34" si="2">(W5-U5)/V5</f>
        <v>4.2608695652173916</v>
      </c>
      <c r="AA5" s="12">
        <f t="shared" ref="AA5:AA34" si="3">(Y5+Y5)/(Y5*Y5)+Z5^2/(2*(Y5+Y5))</f>
        <v>0.65387523629489608</v>
      </c>
      <c r="AB5" s="14">
        <f t="shared" ref="AB5:AB34" si="4">Y5-1</f>
        <v>9</v>
      </c>
      <c r="AC5" s="12">
        <f t="shared" ref="AC5:AC34" si="5">1-(3/(4*AB5-1))</f>
        <v>0.91428571428571426</v>
      </c>
      <c r="AD5" s="12">
        <f t="shared" ref="AD5:AD34" si="6">Z5*AC5</f>
        <v>3.8956521739130436</v>
      </c>
      <c r="AE5" s="8">
        <f t="shared" ref="AE5:AE7" si="7">AD5</f>
        <v>3.8956521739130436</v>
      </c>
    </row>
    <row r="6" spans="1:31" ht="15" customHeight="1" x14ac:dyDescent="0.25">
      <c r="A6" s="20">
        <v>11</v>
      </c>
      <c r="B6" s="23" t="s">
        <v>38</v>
      </c>
      <c r="C6" s="19">
        <v>18</v>
      </c>
      <c r="D6" s="19">
        <v>3</v>
      </c>
      <c r="E6" s="19"/>
      <c r="F6" s="19">
        <v>1</v>
      </c>
      <c r="G6" s="22">
        <v>1</v>
      </c>
      <c r="H6" s="22">
        <v>1</v>
      </c>
      <c r="I6" s="21"/>
      <c r="J6" s="22">
        <f t="shared" si="1"/>
        <v>270</v>
      </c>
      <c r="K6" s="22"/>
      <c r="L6" s="22">
        <v>1</v>
      </c>
      <c r="M6" s="22">
        <v>0</v>
      </c>
      <c r="N6" s="22">
        <v>0</v>
      </c>
      <c r="O6" s="22">
        <v>1</v>
      </c>
      <c r="P6" s="22">
        <v>0</v>
      </c>
      <c r="Q6" s="22">
        <f t="shared" si="0"/>
        <v>2</v>
      </c>
      <c r="R6" s="22">
        <v>2</v>
      </c>
      <c r="S6" s="22">
        <v>2</v>
      </c>
      <c r="T6" s="22">
        <v>1</v>
      </c>
      <c r="U6" s="22">
        <v>2.15</v>
      </c>
      <c r="V6" s="22">
        <v>0.71</v>
      </c>
      <c r="W6" s="22">
        <v>3.55</v>
      </c>
      <c r="X6" s="22">
        <v>0.86</v>
      </c>
      <c r="Y6" s="22">
        <v>10</v>
      </c>
      <c r="Z6" s="12">
        <f t="shared" si="2"/>
        <v>1.971830985915493</v>
      </c>
      <c r="AA6" s="12">
        <f t="shared" si="3"/>
        <v>0.29720293592541164</v>
      </c>
      <c r="AB6" s="14">
        <f t="shared" si="4"/>
        <v>9</v>
      </c>
      <c r="AC6" s="12">
        <f t="shared" si="5"/>
        <v>0.91428571428571426</v>
      </c>
      <c r="AD6" s="12">
        <f t="shared" si="6"/>
        <v>1.8028169014084507</v>
      </c>
      <c r="AE6" s="8">
        <f t="shared" si="7"/>
        <v>1.8028169014084507</v>
      </c>
    </row>
    <row r="7" spans="1:31" ht="15" customHeight="1" x14ac:dyDescent="0.25">
      <c r="A7" s="20">
        <v>15</v>
      </c>
      <c r="B7" s="23" t="s">
        <v>38</v>
      </c>
      <c r="C7" s="19">
        <v>18</v>
      </c>
      <c r="D7" s="19">
        <v>3</v>
      </c>
      <c r="E7" s="19"/>
      <c r="F7" s="19">
        <v>1</v>
      </c>
      <c r="G7" s="22">
        <v>1</v>
      </c>
      <c r="H7" s="22">
        <v>1</v>
      </c>
      <c r="I7" s="21"/>
      <c r="J7" s="22">
        <f t="shared" si="1"/>
        <v>270</v>
      </c>
      <c r="K7" s="22"/>
      <c r="L7" s="22">
        <v>1</v>
      </c>
      <c r="M7" s="22">
        <v>0</v>
      </c>
      <c r="N7" s="22">
        <v>0</v>
      </c>
      <c r="O7" s="22">
        <v>1</v>
      </c>
      <c r="P7" s="22">
        <v>0</v>
      </c>
      <c r="Q7" s="22">
        <f t="shared" si="0"/>
        <v>2</v>
      </c>
      <c r="R7" s="22">
        <v>2</v>
      </c>
      <c r="S7" s="22">
        <v>2</v>
      </c>
      <c r="T7" s="22">
        <v>1</v>
      </c>
      <c r="U7" s="22">
        <v>5.3</v>
      </c>
      <c r="V7" s="22">
        <v>2.31</v>
      </c>
      <c r="W7" s="22">
        <v>5.6</v>
      </c>
      <c r="X7" s="22">
        <v>1.9</v>
      </c>
      <c r="Y7" s="22">
        <v>10</v>
      </c>
      <c r="Z7" s="12">
        <f t="shared" si="2"/>
        <v>0.1298701298701298</v>
      </c>
      <c r="AA7" s="12">
        <f t="shared" si="3"/>
        <v>0.20042165626581213</v>
      </c>
      <c r="AB7" s="9">
        <f t="shared" si="4"/>
        <v>9</v>
      </c>
      <c r="AC7" s="12">
        <f t="shared" si="5"/>
        <v>0.91428571428571426</v>
      </c>
      <c r="AD7" s="12">
        <f t="shared" si="6"/>
        <v>0.1187384044526901</v>
      </c>
      <c r="AE7" s="8">
        <f t="shared" si="7"/>
        <v>0.1187384044526901</v>
      </c>
    </row>
    <row r="8" spans="1:31" ht="15" customHeight="1" x14ac:dyDescent="0.25">
      <c r="A8" s="20">
        <v>19</v>
      </c>
      <c r="B8" s="23" t="s">
        <v>38</v>
      </c>
      <c r="C8" s="19">
        <v>18</v>
      </c>
      <c r="D8" s="19">
        <v>3</v>
      </c>
      <c r="E8" s="19"/>
      <c r="F8" s="19">
        <v>1</v>
      </c>
      <c r="G8" s="22">
        <v>1</v>
      </c>
      <c r="H8" s="22">
        <v>1</v>
      </c>
      <c r="I8" s="21"/>
      <c r="J8" s="22">
        <f t="shared" si="1"/>
        <v>270</v>
      </c>
      <c r="K8" s="22"/>
      <c r="L8" s="22">
        <v>1</v>
      </c>
      <c r="M8" s="22">
        <v>0</v>
      </c>
      <c r="N8" s="22">
        <v>0</v>
      </c>
      <c r="O8" s="22">
        <v>1</v>
      </c>
      <c r="P8" s="22">
        <v>0</v>
      </c>
      <c r="Q8" s="22">
        <f t="shared" si="0"/>
        <v>2</v>
      </c>
      <c r="R8" s="22">
        <v>2</v>
      </c>
      <c r="S8" s="22">
        <v>2</v>
      </c>
      <c r="T8" s="22">
        <v>1</v>
      </c>
      <c r="U8" s="22">
        <v>25.75</v>
      </c>
      <c r="V8" s="22">
        <v>4.1399999999999997</v>
      </c>
      <c r="W8" s="22">
        <v>27.84</v>
      </c>
      <c r="X8" s="22">
        <v>5.6</v>
      </c>
      <c r="Y8" s="22">
        <v>10</v>
      </c>
      <c r="Z8" s="12">
        <f t="shared" si="2"/>
        <v>0.50483091787439616</v>
      </c>
      <c r="AA8" s="12">
        <f t="shared" si="3"/>
        <v>0.20637135639104764</v>
      </c>
      <c r="AB8" s="9">
        <f t="shared" si="4"/>
        <v>9</v>
      </c>
      <c r="AC8" s="12">
        <f t="shared" si="5"/>
        <v>0.91428571428571426</v>
      </c>
      <c r="AD8" s="12">
        <f t="shared" si="6"/>
        <v>0.46155969634230504</v>
      </c>
      <c r="AE8" s="8">
        <f t="shared" ref="AE8:AE31" si="8">AD8</f>
        <v>0.46155969634230504</v>
      </c>
    </row>
    <row r="9" spans="1:31" ht="15" customHeight="1" x14ac:dyDescent="0.25">
      <c r="A9" s="20">
        <v>23</v>
      </c>
      <c r="B9" s="23" t="s">
        <v>38</v>
      </c>
      <c r="C9" s="19">
        <v>18</v>
      </c>
      <c r="D9" s="19">
        <v>3</v>
      </c>
      <c r="E9" s="19"/>
      <c r="F9" s="19">
        <v>1</v>
      </c>
      <c r="G9" s="22">
        <v>1</v>
      </c>
      <c r="H9" s="22">
        <v>1</v>
      </c>
      <c r="I9" s="21"/>
      <c r="J9" s="22">
        <f t="shared" si="1"/>
        <v>270</v>
      </c>
      <c r="K9" s="22"/>
      <c r="L9" s="22">
        <v>1</v>
      </c>
      <c r="M9" s="22">
        <v>0</v>
      </c>
      <c r="N9" s="22">
        <v>0</v>
      </c>
      <c r="O9" s="22">
        <v>1</v>
      </c>
      <c r="P9" s="22">
        <v>0</v>
      </c>
      <c r="Q9" s="22">
        <f t="shared" si="0"/>
        <v>2</v>
      </c>
      <c r="R9" s="22">
        <v>2</v>
      </c>
      <c r="S9" s="22">
        <v>2</v>
      </c>
      <c r="T9" s="22">
        <v>1</v>
      </c>
      <c r="U9" s="22">
        <v>4.7</v>
      </c>
      <c r="V9" s="22">
        <v>1.69</v>
      </c>
      <c r="W9" s="22">
        <v>5.2</v>
      </c>
      <c r="X9" s="22">
        <v>0.54</v>
      </c>
      <c r="Y9" s="22">
        <v>10</v>
      </c>
      <c r="Z9" s="12">
        <f t="shared" si="2"/>
        <v>0.29585798816568049</v>
      </c>
      <c r="AA9" s="12">
        <f t="shared" si="3"/>
        <v>0.2021882987290361</v>
      </c>
      <c r="AB9" s="9">
        <f t="shared" si="4"/>
        <v>9</v>
      </c>
      <c r="AC9" s="12">
        <f t="shared" si="5"/>
        <v>0.91428571428571426</v>
      </c>
      <c r="AD9" s="12">
        <f t="shared" si="6"/>
        <v>0.2704987320371936</v>
      </c>
      <c r="AE9" s="8">
        <f t="shared" si="8"/>
        <v>0.2704987320371936</v>
      </c>
    </row>
    <row r="10" spans="1:31" ht="15" customHeight="1" x14ac:dyDescent="0.25">
      <c r="A10" s="20">
        <v>27</v>
      </c>
      <c r="B10" s="23" t="s">
        <v>38</v>
      </c>
      <c r="C10" s="19">
        <v>18</v>
      </c>
      <c r="D10" s="19">
        <v>3</v>
      </c>
      <c r="E10" s="19"/>
      <c r="F10" s="19">
        <v>1</v>
      </c>
      <c r="G10" s="22">
        <v>1</v>
      </c>
      <c r="H10" s="22">
        <v>1</v>
      </c>
      <c r="I10" s="21"/>
      <c r="J10" s="22">
        <f t="shared" si="1"/>
        <v>270</v>
      </c>
      <c r="K10" s="22"/>
      <c r="L10" s="22">
        <v>1</v>
      </c>
      <c r="M10" s="22">
        <v>0</v>
      </c>
      <c r="N10" s="22">
        <v>0</v>
      </c>
      <c r="O10" s="22">
        <v>1</v>
      </c>
      <c r="P10" s="22">
        <v>0</v>
      </c>
      <c r="Q10" s="22">
        <f t="shared" si="0"/>
        <v>2</v>
      </c>
      <c r="R10" s="22">
        <v>2</v>
      </c>
      <c r="S10" s="22">
        <v>2</v>
      </c>
      <c r="T10" s="22">
        <v>1</v>
      </c>
      <c r="U10" s="22">
        <v>58</v>
      </c>
      <c r="V10" s="22">
        <v>27.41</v>
      </c>
      <c r="W10" s="22">
        <v>58</v>
      </c>
      <c r="X10" s="22">
        <v>30.48</v>
      </c>
      <c r="Y10" s="22">
        <v>10</v>
      </c>
      <c r="Z10" s="12">
        <f t="shared" si="2"/>
        <v>0</v>
      </c>
      <c r="AA10" s="12">
        <f t="shared" si="3"/>
        <v>0.2</v>
      </c>
      <c r="AB10" s="9">
        <f t="shared" si="4"/>
        <v>9</v>
      </c>
      <c r="AC10" s="12">
        <f t="shared" si="5"/>
        <v>0.91428571428571426</v>
      </c>
      <c r="AD10" s="12">
        <f t="shared" si="6"/>
        <v>0</v>
      </c>
      <c r="AE10" s="8">
        <f t="shared" si="8"/>
        <v>0</v>
      </c>
    </row>
    <row r="11" spans="1:31" ht="15" customHeight="1" x14ac:dyDescent="0.25">
      <c r="A11" s="20">
        <v>31</v>
      </c>
      <c r="B11" s="23" t="s">
        <v>38</v>
      </c>
      <c r="C11" s="19">
        <v>18</v>
      </c>
      <c r="D11" s="19">
        <v>3</v>
      </c>
      <c r="E11" s="19"/>
      <c r="F11" s="19">
        <v>1</v>
      </c>
      <c r="G11" s="22">
        <v>1</v>
      </c>
      <c r="H11" s="22">
        <v>1</v>
      </c>
      <c r="I11" s="21"/>
      <c r="J11" s="22">
        <f t="shared" si="1"/>
        <v>270</v>
      </c>
      <c r="K11" s="22"/>
      <c r="L11" s="22">
        <v>1</v>
      </c>
      <c r="M11" s="22">
        <v>0</v>
      </c>
      <c r="N11" s="22">
        <v>0</v>
      </c>
      <c r="O11" s="22">
        <v>1</v>
      </c>
      <c r="P11" s="22">
        <v>0</v>
      </c>
      <c r="Q11" s="22">
        <f t="shared" si="0"/>
        <v>2</v>
      </c>
      <c r="R11" s="22">
        <v>2</v>
      </c>
      <c r="S11" s="22">
        <v>2</v>
      </c>
      <c r="T11" s="22">
        <v>1</v>
      </c>
      <c r="U11" s="22">
        <v>39.4</v>
      </c>
      <c r="V11" s="22">
        <v>14.1</v>
      </c>
      <c r="W11" s="22">
        <v>39.1</v>
      </c>
      <c r="X11" s="22">
        <v>8.2100000000000009</v>
      </c>
      <c r="Y11" s="22">
        <v>10</v>
      </c>
      <c r="Z11" s="12">
        <f t="shared" si="2"/>
        <v>-2.1276595744680649E-2</v>
      </c>
      <c r="AA11" s="12">
        <f t="shared" si="3"/>
        <v>0.20001131733816208</v>
      </c>
      <c r="AB11" s="9">
        <f t="shared" si="4"/>
        <v>9</v>
      </c>
      <c r="AC11" s="12">
        <f t="shared" si="5"/>
        <v>0.91428571428571426</v>
      </c>
      <c r="AD11" s="12">
        <f t="shared" si="6"/>
        <v>-1.9452887537993735E-2</v>
      </c>
      <c r="AE11" s="8">
        <f t="shared" si="8"/>
        <v>-1.9452887537993735E-2</v>
      </c>
    </row>
    <row r="12" spans="1:31" ht="15" customHeight="1" x14ac:dyDescent="0.25">
      <c r="A12" s="20">
        <v>35</v>
      </c>
      <c r="B12" s="23" t="s">
        <v>38</v>
      </c>
      <c r="C12" s="19">
        <v>18</v>
      </c>
      <c r="D12" s="19">
        <v>3</v>
      </c>
      <c r="E12" s="19"/>
      <c r="F12" s="19">
        <v>1</v>
      </c>
      <c r="G12" s="22">
        <v>1</v>
      </c>
      <c r="H12" s="22">
        <v>1</v>
      </c>
      <c r="I12" s="21"/>
      <c r="J12" s="22">
        <f t="shared" si="1"/>
        <v>270</v>
      </c>
      <c r="K12" s="22"/>
      <c r="L12" s="22">
        <v>1</v>
      </c>
      <c r="M12" s="22">
        <v>0</v>
      </c>
      <c r="N12" s="22">
        <v>0</v>
      </c>
      <c r="O12" s="22">
        <v>1</v>
      </c>
      <c r="P12" s="22">
        <v>0</v>
      </c>
      <c r="Q12" s="22">
        <f t="shared" si="0"/>
        <v>2</v>
      </c>
      <c r="R12" s="22">
        <v>2</v>
      </c>
      <c r="S12" s="22">
        <v>2</v>
      </c>
      <c r="T12" s="22">
        <v>1</v>
      </c>
      <c r="U12" s="22">
        <v>4.4000000000000004</v>
      </c>
      <c r="V12" s="22">
        <v>1.17</v>
      </c>
      <c r="W12" s="22">
        <v>5.4</v>
      </c>
      <c r="X12" s="22">
        <v>0.46</v>
      </c>
      <c r="Y12" s="22">
        <v>10</v>
      </c>
      <c r="Z12" s="12">
        <f t="shared" si="2"/>
        <v>0.85470085470085477</v>
      </c>
      <c r="AA12" s="12">
        <f t="shared" si="3"/>
        <v>0.2182628387756593</v>
      </c>
      <c r="AB12" s="9">
        <f t="shared" si="4"/>
        <v>9</v>
      </c>
      <c r="AC12" s="12">
        <f t="shared" si="5"/>
        <v>0.91428571428571426</v>
      </c>
      <c r="AD12" s="12">
        <f t="shared" si="6"/>
        <v>0.78144078144078144</v>
      </c>
      <c r="AE12" s="8">
        <f t="shared" si="8"/>
        <v>0.78144078144078144</v>
      </c>
    </row>
    <row r="13" spans="1:31" ht="15" customHeight="1" x14ac:dyDescent="0.25">
      <c r="A13" s="20">
        <v>39</v>
      </c>
      <c r="B13" s="24" t="s">
        <v>39</v>
      </c>
      <c r="C13" s="22"/>
      <c r="D13" s="22"/>
      <c r="E13" s="22"/>
      <c r="F13" s="22"/>
      <c r="G13" s="22">
        <v>2</v>
      </c>
      <c r="H13" s="22">
        <v>1</v>
      </c>
      <c r="I13" s="22"/>
      <c r="J13" s="22">
        <f>32*4*4</f>
        <v>512</v>
      </c>
      <c r="K13" s="22"/>
      <c r="L13" s="22">
        <v>1</v>
      </c>
      <c r="M13" s="22">
        <v>0</v>
      </c>
      <c r="N13" s="22">
        <v>0</v>
      </c>
      <c r="O13" s="22">
        <v>1</v>
      </c>
      <c r="P13" s="22">
        <v>0</v>
      </c>
      <c r="Q13" s="22">
        <f t="shared" si="0"/>
        <v>2</v>
      </c>
      <c r="R13" s="22">
        <v>1</v>
      </c>
      <c r="S13" s="22">
        <v>2</v>
      </c>
      <c r="T13" s="22">
        <v>1</v>
      </c>
      <c r="U13" s="22">
        <v>106</v>
      </c>
      <c r="V13" s="22">
        <v>26.39</v>
      </c>
      <c r="W13" s="22">
        <v>108</v>
      </c>
      <c r="X13" s="22">
        <v>19.5</v>
      </c>
      <c r="Y13" s="22">
        <v>15</v>
      </c>
      <c r="Z13" s="12">
        <f t="shared" si="2"/>
        <v>7.578628268283441E-2</v>
      </c>
      <c r="AA13" s="12">
        <f t="shared" si="3"/>
        <v>0.13342905934404803</v>
      </c>
      <c r="AB13" s="9">
        <f t="shared" si="4"/>
        <v>14</v>
      </c>
      <c r="AC13" s="12">
        <f t="shared" si="5"/>
        <v>0.94545454545454544</v>
      </c>
      <c r="AD13" s="12">
        <f t="shared" si="6"/>
        <v>7.1652485445588901E-2</v>
      </c>
      <c r="AE13" s="8">
        <f>-AD13</f>
        <v>-7.1652485445588901E-2</v>
      </c>
    </row>
    <row r="14" spans="1:31" ht="15" customHeight="1" x14ac:dyDescent="0.25">
      <c r="A14" s="20">
        <v>49</v>
      </c>
      <c r="B14" s="25" t="s">
        <v>40</v>
      </c>
      <c r="C14" s="22">
        <v>21.5</v>
      </c>
      <c r="D14" s="22">
        <v>3</v>
      </c>
      <c r="E14" s="22"/>
      <c r="F14" s="22">
        <v>1</v>
      </c>
      <c r="G14" s="22">
        <v>2</v>
      </c>
      <c r="H14" s="22">
        <v>1</v>
      </c>
      <c r="I14" s="22"/>
      <c r="J14" s="22">
        <v>80</v>
      </c>
      <c r="K14" s="22"/>
      <c r="L14" s="22">
        <v>1</v>
      </c>
      <c r="M14" s="22">
        <v>0</v>
      </c>
      <c r="N14" s="22">
        <v>0</v>
      </c>
      <c r="O14" s="22">
        <v>1</v>
      </c>
      <c r="P14" s="22">
        <v>0</v>
      </c>
      <c r="Q14" s="22">
        <f t="shared" si="0"/>
        <v>2</v>
      </c>
      <c r="R14" s="22"/>
      <c r="S14" s="22">
        <v>2</v>
      </c>
      <c r="T14" s="22">
        <v>1</v>
      </c>
      <c r="U14" s="22">
        <v>22.31</v>
      </c>
      <c r="V14" s="22">
        <v>14.3</v>
      </c>
      <c r="W14" s="22">
        <v>32.19</v>
      </c>
      <c r="X14" s="22">
        <v>10.97</v>
      </c>
      <c r="Y14" s="22">
        <v>16</v>
      </c>
      <c r="Z14" s="12">
        <f t="shared" si="2"/>
        <v>0.69090909090909081</v>
      </c>
      <c r="AA14" s="12">
        <f t="shared" si="3"/>
        <v>0.1324586776859504</v>
      </c>
      <c r="AB14" s="9">
        <f t="shared" si="4"/>
        <v>15</v>
      </c>
      <c r="AC14" s="12">
        <f t="shared" si="5"/>
        <v>0.94915254237288138</v>
      </c>
      <c r="AD14" s="12">
        <f t="shared" si="6"/>
        <v>0.65577812018489978</v>
      </c>
      <c r="AE14" s="8">
        <f>-AD14</f>
        <v>-0.65577812018489978</v>
      </c>
    </row>
    <row r="15" spans="1:31" ht="15" customHeight="1" x14ac:dyDescent="0.25">
      <c r="A15" s="20">
        <v>56</v>
      </c>
      <c r="B15" s="25" t="s">
        <v>41</v>
      </c>
      <c r="C15" s="22"/>
      <c r="D15" s="22">
        <v>3</v>
      </c>
      <c r="E15" s="22"/>
      <c r="F15" s="22">
        <v>1</v>
      </c>
      <c r="G15" s="22">
        <v>1</v>
      </c>
      <c r="H15" s="22">
        <v>1</v>
      </c>
      <c r="I15" s="22"/>
      <c r="J15" s="22">
        <v>90</v>
      </c>
      <c r="K15" s="22"/>
      <c r="L15" s="22">
        <v>1</v>
      </c>
      <c r="M15" s="22">
        <v>0</v>
      </c>
      <c r="N15" s="22">
        <v>0</v>
      </c>
      <c r="O15" s="22">
        <v>1</v>
      </c>
      <c r="P15" s="22">
        <v>0</v>
      </c>
      <c r="Q15" s="22">
        <f t="shared" si="0"/>
        <v>2</v>
      </c>
      <c r="R15" s="22">
        <v>2</v>
      </c>
      <c r="S15" s="22">
        <v>2</v>
      </c>
      <c r="T15" s="22">
        <v>1</v>
      </c>
      <c r="U15" s="22">
        <v>15.7</v>
      </c>
      <c r="V15" s="22">
        <v>13.7</v>
      </c>
      <c r="W15" s="22">
        <v>59.2</v>
      </c>
      <c r="X15" s="22">
        <v>21.6</v>
      </c>
      <c r="Y15" s="22">
        <v>15</v>
      </c>
      <c r="Z15" s="12">
        <f t="shared" si="2"/>
        <v>3.175182481751825</v>
      </c>
      <c r="AA15" s="12">
        <f t="shared" si="3"/>
        <v>0.3013630632070613</v>
      </c>
      <c r="AB15" s="9">
        <f t="shared" si="4"/>
        <v>14</v>
      </c>
      <c r="AC15" s="12">
        <f t="shared" si="5"/>
        <v>0.94545454545454544</v>
      </c>
      <c r="AD15" s="12">
        <f t="shared" si="6"/>
        <v>3.0019907100199075</v>
      </c>
      <c r="AE15" s="8">
        <f t="shared" si="8"/>
        <v>3.0019907100199075</v>
      </c>
    </row>
    <row r="16" spans="1:31" ht="15" customHeight="1" x14ac:dyDescent="0.25">
      <c r="A16" s="20">
        <v>58</v>
      </c>
      <c r="B16" s="25" t="s">
        <v>41</v>
      </c>
      <c r="C16" s="22"/>
      <c r="D16" s="22">
        <v>3</v>
      </c>
      <c r="E16" s="22"/>
      <c r="F16" s="22">
        <v>1</v>
      </c>
      <c r="G16" s="22">
        <v>1</v>
      </c>
      <c r="H16" s="22">
        <v>1</v>
      </c>
      <c r="I16" s="22"/>
      <c r="J16" s="22">
        <v>90</v>
      </c>
      <c r="K16" s="22"/>
      <c r="L16" s="22">
        <v>1</v>
      </c>
      <c r="M16" s="22">
        <v>0</v>
      </c>
      <c r="N16" s="22">
        <v>0</v>
      </c>
      <c r="O16" s="22">
        <v>1</v>
      </c>
      <c r="P16" s="22">
        <v>0</v>
      </c>
      <c r="Q16" s="22">
        <f t="shared" si="0"/>
        <v>2</v>
      </c>
      <c r="R16" s="22">
        <v>2</v>
      </c>
      <c r="S16" s="22">
        <v>2</v>
      </c>
      <c r="T16" s="22">
        <v>1</v>
      </c>
      <c r="U16" s="22">
        <v>28.4</v>
      </c>
      <c r="V16" s="22">
        <v>14.1</v>
      </c>
      <c r="W16" s="22">
        <v>65.900000000000006</v>
      </c>
      <c r="X16" s="22">
        <v>16.8</v>
      </c>
      <c r="Y16" s="22">
        <v>15</v>
      </c>
      <c r="Z16" s="12">
        <f t="shared" si="2"/>
        <v>2.6595744680851068</v>
      </c>
      <c r="AA16" s="12">
        <f t="shared" si="3"/>
        <v>0.25122227252150298</v>
      </c>
      <c r="AB16" s="9">
        <f t="shared" si="4"/>
        <v>14</v>
      </c>
      <c r="AC16" s="12">
        <f t="shared" si="5"/>
        <v>0.94545454545454544</v>
      </c>
      <c r="AD16" s="12">
        <f t="shared" si="6"/>
        <v>2.5145067698259189</v>
      </c>
      <c r="AE16" s="8">
        <f t="shared" si="8"/>
        <v>2.5145067698259189</v>
      </c>
    </row>
    <row r="17" spans="1:31" ht="15" customHeight="1" x14ac:dyDescent="0.25">
      <c r="A17" s="20">
        <v>60</v>
      </c>
      <c r="B17" s="25" t="s">
        <v>41</v>
      </c>
      <c r="C17" s="22"/>
      <c r="D17" s="22">
        <v>3</v>
      </c>
      <c r="E17" s="22"/>
      <c r="F17" s="22">
        <v>1</v>
      </c>
      <c r="G17" s="22">
        <v>1</v>
      </c>
      <c r="H17" s="22">
        <v>1</v>
      </c>
      <c r="I17" s="22"/>
      <c r="J17" s="22">
        <v>90</v>
      </c>
      <c r="K17" s="22"/>
      <c r="L17" s="22">
        <v>1</v>
      </c>
      <c r="M17" s="22">
        <v>0</v>
      </c>
      <c r="N17" s="22">
        <v>0</v>
      </c>
      <c r="O17" s="22">
        <v>1</v>
      </c>
      <c r="P17" s="22">
        <v>0</v>
      </c>
      <c r="Q17" s="22">
        <f t="shared" si="0"/>
        <v>2</v>
      </c>
      <c r="R17" s="22">
        <v>2</v>
      </c>
      <c r="S17" s="22">
        <v>2</v>
      </c>
      <c r="T17" s="22">
        <v>1</v>
      </c>
      <c r="U17" s="22">
        <v>26.7</v>
      </c>
      <c r="V17" s="22">
        <v>15.8</v>
      </c>
      <c r="W17" s="22">
        <v>55</v>
      </c>
      <c r="X17" s="22">
        <v>19</v>
      </c>
      <c r="Y17" s="22">
        <v>15</v>
      </c>
      <c r="Z17" s="12">
        <f t="shared" si="2"/>
        <v>1.7911392405063291</v>
      </c>
      <c r="AA17" s="12">
        <f t="shared" si="3"/>
        <v>0.18680299631469316</v>
      </c>
      <c r="AB17" s="9">
        <f t="shared" si="4"/>
        <v>14</v>
      </c>
      <c r="AC17" s="12">
        <f t="shared" si="5"/>
        <v>0.94545454545454544</v>
      </c>
      <c r="AD17" s="12">
        <f t="shared" si="6"/>
        <v>1.6934407364787112</v>
      </c>
      <c r="AE17" s="8">
        <f t="shared" si="8"/>
        <v>1.6934407364787112</v>
      </c>
    </row>
    <row r="18" spans="1:31" ht="15" customHeight="1" x14ac:dyDescent="0.25">
      <c r="A18" s="20">
        <v>63</v>
      </c>
      <c r="B18" s="25" t="s">
        <v>42</v>
      </c>
      <c r="C18" s="22">
        <v>6</v>
      </c>
      <c r="D18" s="22">
        <v>3</v>
      </c>
      <c r="E18" s="22"/>
      <c r="F18" s="22">
        <v>1</v>
      </c>
      <c r="G18" s="22">
        <v>1</v>
      </c>
      <c r="H18" s="22">
        <v>1</v>
      </c>
      <c r="I18" s="22">
        <v>900</v>
      </c>
      <c r="J18" s="22">
        <v>1044</v>
      </c>
      <c r="K18" s="22"/>
      <c r="L18" s="22">
        <v>1</v>
      </c>
      <c r="M18" s="22">
        <v>0</v>
      </c>
      <c r="N18" s="22">
        <v>0</v>
      </c>
      <c r="O18" s="22">
        <v>1</v>
      </c>
      <c r="P18" s="22">
        <v>0</v>
      </c>
      <c r="Q18" s="22">
        <f t="shared" si="0"/>
        <v>2</v>
      </c>
      <c r="R18" s="22">
        <v>2</v>
      </c>
      <c r="S18" s="22">
        <v>2</v>
      </c>
      <c r="T18" s="22">
        <v>1</v>
      </c>
      <c r="U18" s="22">
        <v>58.82</v>
      </c>
      <c r="V18" s="22">
        <v>13.91</v>
      </c>
      <c r="W18" s="22">
        <v>71.81</v>
      </c>
      <c r="X18" s="22">
        <v>16.61</v>
      </c>
      <c r="Y18" s="22">
        <v>17</v>
      </c>
      <c r="Z18" s="12">
        <f t="shared" si="2"/>
        <v>0.9338605319913732</v>
      </c>
      <c r="AA18" s="12">
        <f t="shared" si="3"/>
        <v>0.13047199254722369</v>
      </c>
      <c r="AB18" s="9">
        <f t="shared" si="4"/>
        <v>16</v>
      </c>
      <c r="AC18" s="12">
        <f t="shared" si="5"/>
        <v>0.95238095238095233</v>
      </c>
      <c r="AD18" s="12">
        <f t="shared" si="6"/>
        <v>0.88939098284892681</v>
      </c>
      <c r="AE18" s="8">
        <f t="shared" si="8"/>
        <v>0.88939098284892681</v>
      </c>
    </row>
    <row r="19" spans="1:31" ht="15" customHeight="1" x14ac:dyDescent="0.25">
      <c r="A19" s="20">
        <v>69</v>
      </c>
      <c r="B19" s="25" t="s">
        <v>44</v>
      </c>
      <c r="C19" s="22"/>
      <c r="D19" s="22">
        <v>2</v>
      </c>
      <c r="E19" s="22"/>
      <c r="F19" s="22">
        <v>2</v>
      </c>
      <c r="G19" s="22">
        <v>1</v>
      </c>
      <c r="H19" s="22">
        <v>1</v>
      </c>
      <c r="I19" s="22"/>
      <c r="J19" s="22">
        <v>540</v>
      </c>
      <c r="K19" s="22"/>
      <c r="L19" s="22">
        <v>1</v>
      </c>
      <c r="M19" s="22">
        <v>1</v>
      </c>
      <c r="N19" s="22">
        <v>1</v>
      </c>
      <c r="O19" s="22">
        <v>1</v>
      </c>
      <c r="P19" s="22">
        <v>0</v>
      </c>
      <c r="Q19" s="22">
        <f t="shared" ref="Q19:Q31" si="9">SUM(L19:P19)</f>
        <v>4</v>
      </c>
      <c r="R19" s="22">
        <v>2</v>
      </c>
      <c r="S19" s="22">
        <v>2</v>
      </c>
      <c r="T19" s="22">
        <v>1</v>
      </c>
      <c r="U19" s="22">
        <v>12.7</v>
      </c>
      <c r="V19" s="22">
        <v>2.7</v>
      </c>
      <c r="W19" s="22">
        <v>19.8</v>
      </c>
      <c r="X19" s="22">
        <v>3</v>
      </c>
      <c r="Y19" s="22">
        <v>10</v>
      </c>
      <c r="Z19" s="12">
        <f t="shared" si="2"/>
        <v>2.6296296296296298</v>
      </c>
      <c r="AA19" s="12">
        <f t="shared" si="3"/>
        <v>0.3728737997256516</v>
      </c>
      <c r="AB19" s="9">
        <f t="shared" si="4"/>
        <v>9</v>
      </c>
      <c r="AC19" s="12">
        <f t="shared" si="5"/>
        <v>0.91428571428571426</v>
      </c>
      <c r="AD19" s="12">
        <f t="shared" si="6"/>
        <v>2.4042328042328043</v>
      </c>
      <c r="AE19" s="8">
        <f t="shared" si="8"/>
        <v>2.4042328042328043</v>
      </c>
    </row>
    <row r="20" spans="1:31" ht="15" customHeight="1" x14ac:dyDescent="0.25">
      <c r="A20" s="20">
        <v>80</v>
      </c>
      <c r="B20" s="25" t="s">
        <v>45</v>
      </c>
      <c r="C20" s="22"/>
      <c r="D20" s="22">
        <v>3</v>
      </c>
      <c r="E20" s="22"/>
      <c r="F20" s="22">
        <v>1</v>
      </c>
      <c r="G20" s="22">
        <v>1</v>
      </c>
      <c r="H20" s="22">
        <v>1</v>
      </c>
      <c r="I20" s="22"/>
      <c r="J20" s="22">
        <v>270</v>
      </c>
      <c r="K20" s="22"/>
      <c r="L20" s="22">
        <v>1</v>
      </c>
      <c r="M20" s="22">
        <v>0</v>
      </c>
      <c r="N20" s="22">
        <v>0</v>
      </c>
      <c r="O20" s="22">
        <v>1</v>
      </c>
      <c r="P20" s="22">
        <v>1</v>
      </c>
      <c r="Q20" s="22">
        <f t="shared" si="9"/>
        <v>3</v>
      </c>
      <c r="R20" s="22">
        <v>2</v>
      </c>
      <c r="S20" s="22">
        <v>2</v>
      </c>
      <c r="T20" s="22">
        <v>1</v>
      </c>
      <c r="U20" s="22">
        <v>7.5</v>
      </c>
      <c r="V20" s="22">
        <v>6.1</v>
      </c>
      <c r="W20" s="22">
        <v>11.7</v>
      </c>
      <c r="X20" s="22">
        <v>6.1</v>
      </c>
      <c r="Y20" s="22">
        <v>17</v>
      </c>
      <c r="Z20" s="12">
        <f t="shared" si="2"/>
        <v>0.6885245901639343</v>
      </c>
      <c r="AA20" s="12">
        <f t="shared" si="3"/>
        <v>0.12461861928324137</v>
      </c>
      <c r="AB20" s="9">
        <f t="shared" si="4"/>
        <v>16</v>
      </c>
      <c r="AC20" s="12">
        <f t="shared" si="5"/>
        <v>0.95238095238095233</v>
      </c>
      <c r="AD20" s="12">
        <f t="shared" si="6"/>
        <v>0.65573770491803263</v>
      </c>
      <c r="AE20" s="8">
        <f t="shared" si="8"/>
        <v>0.65573770491803263</v>
      </c>
    </row>
    <row r="21" spans="1:31" ht="15" customHeight="1" x14ac:dyDescent="0.25">
      <c r="A21" s="20">
        <v>84</v>
      </c>
      <c r="B21" s="25" t="s">
        <v>45</v>
      </c>
      <c r="C21" s="22"/>
      <c r="D21" s="22">
        <v>3</v>
      </c>
      <c r="E21" s="22"/>
      <c r="F21" s="22">
        <v>1</v>
      </c>
      <c r="G21" s="22">
        <v>1</v>
      </c>
      <c r="H21" s="22">
        <v>1</v>
      </c>
      <c r="I21" s="22"/>
      <c r="J21" s="22">
        <v>270</v>
      </c>
      <c r="K21" s="22"/>
      <c r="L21" s="22">
        <v>1</v>
      </c>
      <c r="M21" s="22">
        <v>0</v>
      </c>
      <c r="N21" s="22">
        <v>0</v>
      </c>
      <c r="O21" s="22">
        <v>1</v>
      </c>
      <c r="P21" s="22">
        <v>1</v>
      </c>
      <c r="Q21" s="22">
        <f t="shared" si="9"/>
        <v>3</v>
      </c>
      <c r="R21" s="22">
        <v>2</v>
      </c>
      <c r="S21" s="22">
        <v>2</v>
      </c>
      <c r="T21" s="22">
        <v>1</v>
      </c>
      <c r="U21" s="22">
        <v>0.5</v>
      </c>
      <c r="V21" s="22">
        <v>0.6</v>
      </c>
      <c r="W21" s="22">
        <v>1.2</v>
      </c>
      <c r="X21" s="22">
        <v>1.4</v>
      </c>
      <c r="Y21" s="22">
        <v>17</v>
      </c>
      <c r="Z21" s="12">
        <f t="shared" si="2"/>
        <v>1.1666666666666667</v>
      </c>
      <c r="AA21" s="12">
        <f t="shared" si="3"/>
        <v>0.13766339869281047</v>
      </c>
      <c r="AB21" s="9">
        <f t="shared" si="4"/>
        <v>16</v>
      </c>
      <c r="AC21" s="12">
        <f t="shared" si="5"/>
        <v>0.95238095238095233</v>
      </c>
      <c r="AD21" s="12">
        <f t="shared" si="6"/>
        <v>1.1111111111111112</v>
      </c>
      <c r="AE21" s="8">
        <f t="shared" si="8"/>
        <v>1.1111111111111112</v>
      </c>
    </row>
    <row r="22" spans="1:31" ht="15" customHeight="1" x14ac:dyDescent="0.25">
      <c r="A22" s="20">
        <v>88</v>
      </c>
      <c r="B22" s="25" t="s">
        <v>45</v>
      </c>
      <c r="C22" s="22"/>
      <c r="D22" s="22">
        <v>3</v>
      </c>
      <c r="E22" s="22"/>
      <c r="F22" s="22">
        <v>1</v>
      </c>
      <c r="G22" s="22">
        <v>1</v>
      </c>
      <c r="H22" s="22">
        <v>1</v>
      </c>
      <c r="I22" s="22"/>
      <c r="J22" s="22">
        <v>270</v>
      </c>
      <c r="K22" s="22"/>
      <c r="L22" s="22">
        <v>1</v>
      </c>
      <c r="M22" s="22">
        <v>0</v>
      </c>
      <c r="N22" s="22">
        <v>0</v>
      </c>
      <c r="O22" s="22">
        <v>1</v>
      </c>
      <c r="P22" s="22">
        <v>1</v>
      </c>
      <c r="Q22" s="22">
        <f t="shared" si="9"/>
        <v>3</v>
      </c>
      <c r="R22" s="22">
        <v>2</v>
      </c>
      <c r="S22" s="22">
        <v>2</v>
      </c>
      <c r="T22" s="22">
        <v>1</v>
      </c>
      <c r="U22" s="22">
        <v>1.4</v>
      </c>
      <c r="V22" s="22">
        <v>1.2</v>
      </c>
      <c r="W22" s="22">
        <v>2.4</v>
      </c>
      <c r="X22" s="22">
        <v>2</v>
      </c>
      <c r="Y22" s="22">
        <v>17</v>
      </c>
      <c r="Z22" s="12">
        <f t="shared" si="2"/>
        <v>0.83333333333333337</v>
      </c>
      <c r="AA22" s="12">
        <f t="shared" si="3"/>
        <v>0.127859477124183</v>
      </c>
      <c r="AB22" s="9">
        <f t="shared" si="4"/>
        <v>16</v>
      </c>
      <c r="AC22" s="12">
        <f t="shared" si="5"/>
        <v>0.95238095238095233</v>
      </c>
      <c r="AD22" s="12">
        <f t="shared" si="6"/>
        <v>0.79365079365079361</v>
      </c>
      <c r="AE22" s="8">
        <f t="shared" si="8"/>
        <v>0.79365079365079361</v>
      </c>
    </row>
    <row r="23" spans="1:31" ht="15" customHeight="1" x14ac:dyDescent="0.25">
      <c r="A23" s="20">
        <v>98</v>
      </c>
      <c r="B23" s="25" t="s">
        <v>47</v>
      </c>
      <c r="C23" s="22"/>
      <c r="D23" s="22">
        <v>3</v>
      </c>
      <c r="E23" s="22"/>
      <c r="F23" s="22">
        <v>1</v>
      </c>
      <c r="G23" s="22">
        <v>1</v>
      </c>
      <c r="H23" s="22">
        <v>1</v>
      </c>
      <c r="I23" s="22"/>
      <c r="J23" s="22">
        <v>160</v>
      </c>
      <c r="K23" s="22"/>
      <c r="L23" s="22">
        <v>1</v>
      </c>
      <c r="M23" s="22">
        <v>0</v>
      </c>
      <c r="N23" s="22">
        <v>0</v>
      </c>
      <c r="O23" s="22">
        <v>1</v>
      </c>
      <c r="P23" s="22">
        <v>0</v>
      </c>
      <c r="Q23" s="22">
        <f t="shared" si="9"/>
        <v>2</v>
      </c>
      <c r="R23" s="22">
        <v>2</v>
      </c>
      <c r="S23" s="22">
        <v>2</v>
      </c>
      <c r="T23" s="22">
        <v>1</v>
      </c>
      <c r="U23" s="22">
        <v>66.19</v>
      </c>
      <c r="V23" s="22">
        <v>45.68</v>
      </c>
      <c r="W23" s="22">
        <v>37.85</v>
      </c>
      <c r="X23" s="22">
        <v>24.32</v>
      </c>
      <c r="Y23" s="22">
        <v>21</v>
      </c>
      <c r="Z23" s="12">
        <f t="shared" si="2"/>
        <v>-0.62040280210157606</v>
      </c>
      <c r="AA23" s="12">
        <f t="shared" si="3"/>
        <v>9.9820233772089123E-2</v>
      </c>
      <c r="AB23" s="9">
        <f t="shared" si="4"/>
        <v>20</v>
      </c>
      <c r="AC23" s="12">
        <f t="shared" si="5"/>
        <v>0.96202531645569622</v>
      </c>
      <c r="AD23" s="12">
        <f t="shared" si="6"/>
        <v>-0.59684320202176944</v>
      </c>
      <c r="AE23" s="8">
        <f>-AD23</f>
        <v>0.59684320202176944</v>
      </c>
    </row>
    <row r="24" spans="1:31" ht="15" customHeight="1" x14ac:dyDescent="0.25">
      <c r="A24" s="20">
        <v>99</v>
      </c>
      <c r="B24" s="25" t="s">
        <v>47</v>
      </c>
      <c r="C24" s="22"/>
      <c r="D24" s="22">
        <v>3</v>
      </c>
      <c r="E24" s="22"/>
      <c r="F24" s="22">
        <v>1</v>
      </c>
      <c r="G24" s="22">
        <v>1</v>
      </c>
      <c r="H24" s="22">
        <v>1</v>
      </c>
      <c r="I24" s="22"/>
      <c r="J24" s="22">
        <v>160</v>
      </c>
      <c r="K24" s="22"/>
      <c r="L24" s="22">
        <v>1</v>
      </c>
      <c r="M24" s="22">
        <v>0</v>
      </c>
      <c r="N24" s="22">
        <v>0</v>
      </c>
      <c r="O24" s="22">
        <v>1</v>
      </c>
      <c r="P24" s="22">
        <v>0</v>
      </c>
      <c r="Q24" s="22">
        <f t="shared" si="9"/>
        <v>2</v>
      </c>
      <c r="R24" s="22">
        <v>2</v>
      </c>
      <c r="S24" s="22">
        <v>2</v>
      </c>
      <c r="T24" s="22">
        <v>1</v>
      </c>
      <c r="U24" s="22">
        <v>56.4</v>
      </c>
      <c r="V24" s="22">
        <v>28.25</v>
      </c>
      <c r="W24" s="22">
        <v>52.33</v>
      </c>
      <c r="X24" s="22">
        <v>17.600000000000001</v>
      </c>
      <c r="Y24" s="22">
        <v>21</v>
      </c>
      <c r="Z24" s="12">
        <f t="shared" si="2"/>
        <v>-0.14407079646017701</v>
      </c>
      <c r="AA24" s="12">
        <f t="shared" si="3"/>
        <v>9.5485195171341297E-2</v>
      </c>
      <c r="AB24" s="9">
        <f t="shared" si="4"/>
        <v>20</v>
      </c>
      <c r="AC24" s="12">
        <f t="shared" si="5"/>
        <v>0.96202531645569622</v>
      </c>
      <c r="AD24" s="12">
        <f t="shared" si="6"/>
        <v>-0.13859975355662599</v>
      </c>
      <c r="AE24" s="8">
        <f>-AD24</f>
        <v>0.13859975355662599</v>
      </c>
    </row>
    <row r="25" spans="1:31" ht="15" customHeight="1" x14ac:dyDescent="0.25">
      <c r="A25" s="20">
        <v>107</v>
      </c>
      <c r="B25" s="25" t="s">
        <v>48</v>
      </c>
      <c r="C25" s="22">
        <v>23.6</v>
      </c>
      <c r="D25" s="22">
        <v>3</v>
      </c>
      <c r="E25" s="22"/>
      <c r="F25" s="22">
        <v>1</v>
      </c>
      <c r="G25" s="22">
        <v>2</v>
      </c>
      <c r="H25" s="22">
        <v>3</v>
      </c>
      <c r="I25" s="22"/>
      <c r="J25" s="22"/>
      <c r="K25" s="22"/>
      <c r="L25" s="22">
        <v>1</v>
      </c>
      <c r="M25" s="22">
        <v>0</v>
      </c>
      <c r="N25" s="22">
        <v>0</v>
      </c>
      <c r="O25" s="22">
        <v>1</v>
      </c>
      <c r="P25" s="22">
        <v>0</v>
      </c>
      <c r="Q25" s="22">
        <f t="shared" si="9"/>
        <v>2</v>
      </c>
      <c r="R25" s="22">
        <v>1</v>
      </c>
      <c r="S25" s="22">
        <v>2</v>
      </c>
      <c r="T25" s="22">
        <v>1</v>
      </c>
      <c r="U25" s="22">
        <v>51.56</v>
      </c>
      <c r="V25" s="22">
        <v>12.38</v>
      </c>
      <c r="W25" s="22">
        <v>30.8</v>
      </c>
      <c r="X25" s="22">
        <v>9.1300000000000008</v>
      </c>
      <c r="Y25" s="22">
        <v>7</v>
      </c>
      <c r="Z25" s="12">
        <f t="shared" si="2"/>
        <v>-1.6768982229402263</v>
      </c>
      <c r="AA25" s="12">
        <f t="shared" si="3"/>
        <v>0.38614241607500316</v>
      </c>
      <c r="AB25" s="9">
        <f t="shared" si="4"/>
        <v>6</v>
      </c>
      <c r="AC25" s="12">
        <f t="shared" si="5"/>
        <v>0.86956521739130432</v>
      </c>
      <c r="AD25" s="12">
        <f t="shared" si="6"/>
        <v>-1.4581723677741099</v>
      </c>
      <c r="AE25" s="8">
        <f t="shared" si="8"/>
        <v>-1.4581723677741099</v>
      </c>
    </row>
    <row r="26" spans="1:31" ht="15" customHeight="1" x14ac:dyDescent="0.25">
      <c r="A26" s="20">
        <v>113</v>
      </c>
      <c r="B26" s="25" t="s">
        <v>49</v>
      </c>
      <c r="C26" s="22">
        <v>14.1</v>
      </c>
      <c r="D26" s="22">
        <v>3</v>
      </c>
      <c r="E26" s="22"/>
      <c r="F26" s="22">
        <v>1</v>
      </c>
      <c r="G26" s="22">
        <v>1</v>
      </c>
      <c r="H26" s="22">
        <v>1</v>
      </c>
      <c r="I26" s="22"/>
      <c r="J26" s="22">
        <v>45</v>
      </c>
      <c r="K26" s="22"/>
      <c r="L26" s="22">
        <v>1</v>
      </c>
      <c r="M26" s="22">
        <v>0</v>
      </c>
      <c r="N26" s="22">
        <v>1</v>
      </c>
      <c r="O26" s="22">
        <v>1</v>
      </c>
      <c r="P26" s="22">
        <v>0</v>
      </c>
      <c r="Q26" s="22">
        <f t="shared" si="9"/>
        <v>3</v>
      </c>
      <c r="R26" s="22">
        <v>2</v>
      </c>
      <c r="S26" s="22">
        <v>2</v>
      </c>
      <c r="T26" s="22">
        <v>1</v>
      </c>
      <c r="U26" s="22">
        <v>4.78</v>
      </c>
      <c r="V26" s="22">
        <v>0.74</v>
      </c>
      <c r="W26" s="22">
        <v>3.25</v>
      </c>
      <c r="X26" s="22">
        <v>0.68</v>
      </c>
      <c r="Y26" s="22">
        <v>12</v>
      </c>
      <c r="Z26" s="12">
        <f t="shared" si="2"/>
        <v>-2.067567567567568</v>
      </c>
      <c r="AA26" s="12">
        <f t="shared" si="3"/>
        <v>0.25572574263452641</v>
      </c>
      <c r="AB26" s="9">
        <f t="shared" si="4"/>
        <v>11</v>
      </c>
      <c r="AC26" s="12">
        <f t="shared" si="5"/>
        <v>0.93023255813953487</v>
      </c>
      <c r="AD26" s="12">
        <f t="shared" si="6"/>
        <v>-1.9233186675047145</v>
      </c>
      <c r="AE26" s="8">
        <f>-AD26</f>
        <v>1.9233186675047145</v>
      </c>
    </row>
    <row r="27" spans="1:31" ht="15" customHeight="1" x14ac:dyDescent="0.25">
      <c r="A27" s="20">
        <v>122</v>
      </c>
      <c r="B27" s="25" t="s">
        <v>50</v>
      </c>
      <c r="C27" s="22">
        <v>12.4</v>
      </c>
      <c r="D27" s="22">
        <v>1</v>
      </c>
      <c r="E27" s="22"/>
      <c r="F27" s="22">
        <v>1</v>
      </c>
      <c r="G27" s="22">
        <v>1</v>
      </c>
      <c r="H27" s="22">
        <v>1</v>
      </c>
      <c r="I27" s="22">
        <v>1500</v>
      </c>
      <c r="J27" s="22">
        <v>270</v>
      </c>
      <c r="K27" s="22"/>
      <c r="L27" s="22">
        <v>1</v>
      </c>
      <c r="M27" s="22">
        <v>0</v>
      </c>
      <c r="N27" s="22">
        <v>0</v>
      </c>
      <c r="O27" s="22">
        <v>1</v>
      </c>
      <c r="P27" s="22">
        <v>0</v>
      </c>
      <c r="Q27" s="22">
        <f t="shared" si="9"/>
        <v>2</v>
      </c>
      <c r="R27" s="22">
        <v>2</v>
      </c>
      <c r="S27" s="22">
        <v>2</v>
      </c>
      <c r="T27" s="22">
        <v>1</v>
      </c>
      <c r="U27" s="22">
        <v>25.38</v>
      </c>
      <c r="V27" s="22">
        <v>10.59</v>
      </c>
      <c r="W27" s="22">
        <v>32.770000000000003</v>
      </c>
      <c r="X27" s="22">
        <v>9.23</v>
      </c>
      <c r="Y27" s="22">
        <v>13</v>
      </c>
      <c r="Z27" s="12">
        <f t="shared" si="2"/>
        <v>0.69782813975448577</v>
      </c>
      <c r="AA27" s="12">
        <f t="shared" si="3"/>
        <v>0.16321084831986934</v>
      </c>
      <c r="AB27" s="9">
        <f t="shared" si="4"/>
        <v>12</v>
      </c>
      <c r="AC27" s="12">
        <f t="shared" si="5"/>
        <v>0.93617021276595747</v>
      </c>
      <c r="AD27" s="12">
        <f t="shared" si="6"/>
        <v>0.65328591806802927</v>
      </c>
      <c r="AE27" s="8">
        <f t="shared" si="8"/>
        <v>0.65328591806802927</v>
      </c>
    </row>
    <row r="28" spans="1:31" ht="15" customHeight="1" x14ac:dyDescent="0.25">
      <c r="A28" s="20">
        <v>126</v>
      </c>
      <c r="B28" s="25" t="s">
        <v>50</v>
      </c>
      <c r="C28" s="22">
        <v>12.4</v>
      </c>
      <c r="D28" s="22">
        <v>1</v>
      </c>
      <c r="E28" s="22"/>
      <c r="F28" s="22">
        <v>1</v>
      </c>
      <c r="G28" s="22">
        <v>1</v>
      </c>
      <c r="H28" s="22">
        <v>1</v>
      </c>
      <c r="I28" s="22">
        <v>1500</v>
      </c>
      <c r="J28" s="22">
        <v>270</v>
      </c>
      <c r="K28" s="22"/>
      <c r="L28" s="22">
        <v>1</v>
      </c>
      <c r="M28" s="22">
        <v>0</v>
      </c>
      <c r="N28" s="22">
        <v>0</v>
      </c>
      <c r="O28" s="22">
        <v>1</v>
      </c>
      <c r="P28" s="22">
        <v>0</v>
      </c>
      <c r="Q28" s="22">
        <f t="shared" si="9"/>
        <v>2</v>
      </c>
      <c r="R28" s="22">
        <v>2</v>
      </c>
      <c r="S28" s="22">
        <v>2</v>
      </c>
      <c r="T28" s="22">
        <v>1</v>
      </c>
      <c r="U28" s="22">
        <v>19.079999999999998</v>
      </c>
      <c r="V28" s="22">
        <v>9.85</v>
      </c>
      <c r="W28" s="22">
        <v>29</v>
      </c>
      <c r="X28" s="22">
        <v>10.52</v>
      </c>
      <c r="Y28" s="22">
        <v>13</v>
      </c>
      <c r="Z28" s="12">
        <f t="shared" si="2"/>
        <v>1.0071065989847718</v>
      </c>
      <c r="AA28" s="12">
        <f t="shared" si="3"/>
        <v>0.17335122503305142</v>
      </c>
      <c r="AB28" s="9">
        <f t="shared" si="4"/>
        <v>12</v>
      </c>
      <c r="AC28" s="12">
        <f t="shared" si="5"/>
        <v>0.93617021276595747</v>
      </c>
      <c r="AD28" s="12">
        <f t="shared" si="6"/>
        <v>0.94282319904957368</v>
      </c>
      <c r="AE28" s="8">
        <f t="shared" si="8"/>
        <v>0.94282319904957368</v>
      </c>
    </row>
    <row r="29" spans="1:31" ht="15" customHeight="1" x14ac:dyDescent="0.25">
      <c r="A29" s="20">
        <v>130</v>
      </c>
      <c r="B29" s="25" t="s">
        <v>50</v>
      </c>
      <c r="C29" s="22">
        <v>12.4</v>
      </c>
      <c r="D29" s="22">
        <v>1</v>
      </c>
      <c r="E29" s="22"/>
      <c r="F29" s="22">
        <v>1</v>
      </c>
      <c r="G29" s="22">
        <v>1</v>
      </c>
      <c r="H29" s="22">
        <v>1</v>
      </c>
      <c r="I29" s="22">
        <v>1500</v>
      </c>
      <c r="J29" s="22">
        <v>270</v>
      </c>
      <c r="K29" s="22"/>
      <c r="L29" s="22">
        <v>1</v>
      </c>
      <c r="M29" s="22">
        <v>0</v>
      </c>
      <c r="N29" s="22">
        <v>0</v>
      </c>
      <c r="O29" s="22">
        <v>1</v>
      </c>
      <c r="P29" s="22">
        <v>0</v>
      </c>
      <c r="Q29" s="22">
        <f t="shared" si="9"/>
        <v>2</v>
      </c>
      <c r="R29" s="22">
        <v>2</v>
      </c>
      <c r="S29" s="22">
        <v>2</v>
      </c>
      <c r="T29" s="22">
        <v>1</v>
      </c>
      <c r="U29" s="22">
        <v>15.62</v>
      </c>
      <c r="V29" s="22">
        <v>7.95</v>
      </c>
      <c r="W29" s="22">
        <v>19.23</v>
      </c>
      <c r="X29" s="22">
        <v>6.75</v>
      </c>
      <c r="Y29" s="22">
        <v>13</v>
      </c>
      <c r="Z29" s="12">
        <f t="shared" si="2"/>
        <v>0.45408805031446553</v>
      </c>
      <c r="AA29" s="12">
        <f t="shared" si="3"/>
        <v>0.1578114607199691</v>
      </c>
      <c r="AB29" s="9">
        <f t="shared" si="4"/>
        <v>12</v>
      </c>
      <c r="AC29" s="12">
        <f t="shared" si="5"/>
        <v>0.93617021276595747</v>
      </c>
      <c r="AD29" s="12">
        <f t="shared" si="6"/>
        <v>0.42510370667737202</v>
      </c>
      <c r="AE29" s="8">
        <f t="shared" si="8"/>
        <v>0.42510370667737202</v>
      </c>
    </row>
    <row r="30" spans="1:31" ht="15" customHeight="1" x14ac:dyDescent="0.25">
      <c r="A30" s="20">
        <v>136</v>
      </c>
      <c r="B30" s="25" t="s">
        <v>52</v>
      </c>
      <c r="C30" s="22">
        <v>21.5</v>
      </c>
      <c r="D30" s="22">
        <v>3</v>
      </c>
      <c r="E30" s="22"/>
      <c r="F30" s="22">
        <v>1</v>
      </c>
      <c r="G30" s="22">
        <v>1</v>
      </c>
      <c r="H30" s="22">
        <v>1</v>
      </c>
      <c r="I30" s="22"/>
      <c r="J30" s="22"/>
      <c r="K30" s="22"/>
      <c r="L30" s="22">
        <v>1</v>
      </c>
      <c r="M30" s="22">
        <v>0</v>
      </c>
      <c r="N30" s="22">
        <v>0</v>
      </c>
      <c r="O30" s="22">
        <v>1</v>
      </c>
      <c r="P30" s="22">
        <v>1</v>
      </c>
      <c r="Q30" s="22">
        <f t="shared" si="9"/>
        <v>3</v>
      </c>
      <c r="R30" s="22">
        <v>2</v>
      </c>
      <c r="S30" s="22">
        <v>2</v>
      </c>
      <c r="T30" s="22">
        <v>1</v>
      </c>
      <c r="U30" s="22">
        <v>15.5</v>
      </c>
      <c r="V30" s="22">
        <v>4.12</v>
      </c>
      <c r="W30" s="22">
        <v>20.53</v>
      </c>
      <c r="X30" s="22">
        <v>7.02</v>
      </c>
      <c r="Y30" s="22">
        <v>20</v>
      </c>
      <c r="Z30" s="12">
        <f t="shared" si="2"/>
        <v>1.2208737864077672</v>
      </c>
      <c r="AA30" s="12">
        <f t="shared" si="3"/>
        <v>0.11863166002922049</v>
      </c>
      <c r="AB30" s="9">
        <f t="shared" si="4"/>
        <v>19</v>
      </c>
      <c r="AC30" s="12">
        <f t="shared" si="5"/>
        <v>0.96</v>
      </c>
      <c r="AD30" s="12">
        <f t="shared" si="6"/>
        <v>1.1720388349514566</v>
      </c>
      <c r="AE30" s="8">
        <f t="shared" si="8"/>
        <v>1.1720388349514566</v>
      </c>
    </row>
    <row r="31" spans="1:31" ht="15" customHeight="1" x14ac:dyDescent="0.25">
      <c r="A31" s="20">
        <v>138</v>
      </c>
      <c r="B31" s="25" t="s">
        <v>52</v>
      </c>
      <c r="C31" s="22">
        <v>21.5</v>
      </c>
      <c r="D31" s="22">
        <v>3</v>
      </c>
      <c r="E31" s="22"/>
      <c r="F31" s="22">
        <v>2</v>
      </c>
      <c r="G31" s="22">
        <v>1</v>
      </c>
      <c r="H31" s="22">
        <v>1</v>
      </c>
      <c r="I31" s="22"/>
      <c r="J31" s="22"/>
      <c r="K31" s="22"/>
      <c r="L31" s="22">
        <v>1</v>
      </c>
      <c r="M31" s="22">
        <v>0</v>
      </c>
      <c r="N31" s="22">
        <v>0</v>
      </c>
      <c r="O31" s="22">
        <v>1</v>
      </c>
      <c r="P31" s="22">
        <v>1</v>
      </c>
      <c r="Q31" s="22">
        <f t="shared" si="9"/>
        <v>3</v>
      </c>
      <c r="R31" s="22">
        <v>2</v>
      </c>
      <c r="S31" s="22">
        <v>2</v>
      </c>
      <c r="T31" s="22">
        <v>1</v>
      </c>
      <c r="U31" s="22">
        <v>31.81</v>
      </c>
      <c r="V31" s="22">
        <v>7.2</v>
      </c>
      <c r="W31" s="22">
        <v>35.56</v>
      </c>
      <c r="X31" s="22">
        <v>7.6</v>
      </c>
      <c r="Y31" s="22">
        <v>20</v>
      </c>
      <c r="Z31" s="12">
        <f t="shared" si="2"/>
        <v>0.52083333333333381</v>
      </c>
      <c r="AA31" s="12">
        <f t="shared" si="3"/>
        <v>0.1033908420138889</v>
      </c>
      <c r="AB31" s="9">
        <f t="shared" si="4"/>
        <v>19</v>
      </c>
      <c r="AC31" s="12">
        <f t="shared" si="5"/>
        <v>0.96</v>
      </c>
      <c r="AD31" s="12">
        <f t="shared" si="6"/>
        <v>0.50000000000000044</v>
      </c>
      <c r="AE31" s="8">
        <f t="shared" si="8"/>
        <v>0.50000000000000044</v>
      </c>
    </row>
    <row r="32" spans="1:31" ht="15" customHeight="1" x14ac:dyDescent="0.25">
      <c r="A32" s="20">
        <v>142</v>
      </c>
      <c r="B32" s="25" t="s">
        <v>53</v>
      </c>
      <c r="C32" s="22">
        <v>26.2</v>
      </c>
      <c r="D32" s="22">
        <v>1</v>
      </c>
      <c r="E32" s="22"/>
      <c r="F32" s="22">
        <v>1</v>
      </c>
      <c r="G32" s="22">
        <v>1</v>
      </c>
      <c r="H32" s="22">
        <v>1</v>
      </c>
      <c r="I32" s="22"/>
      <c r="J32" s="22"/>
      <c r="K32" s="22"/>
      <c r="L32" s="22">
        <v>1</v>
      </c>
      <c r="M32" s="22">
        <v>0</v>
      </c>
      <c r="N32" s="22">
        <v>0</v>
      </c>
      <c r="O32" s="22">
        <v>1</v>
      </c>
      <c r="P32" s="22">
        <v>0</v>
      </c>
      <c r="Q32" s="22">
        <f t="shared" ref="Q32:Q34" si="10">SUM(L32:P32)</f>
        <v>2</v>
      </c>
      <c r="R32" s="22">
        <v>2</v>
      </c>
      <c r="S32" s="22">
        <v>2</v>
      </c>
      <c r="T32" s="22">
        <v>1</v>
      </c>
      <c r="U32" s="22">
        <v>0.55000000000000004</v>
      </c>
      <c r="V32" s="22">
        <v>0.27</v>
      </c>
      <c r="W32" s="22">
        <v>0.69</v>
      </c>
      <c r="X32" s="22">
        <v>0.32</v>
      </c>
      <c r="Y32" s="22">
        <v>10</v>
      </c>
      <c r="Z32" s="12">
        <f t="shared" si="2"/>
        <v>0.51851851851851816</v>
      </c>
      <c r="AA32" s="12">
        <f t="shared" si="3"/>
        <v>0.20672153635116597</v>
      </c>
      <c r="AB32" s="9">
        <f t="shared" si="4"/>
        <v>9</v>
      </c>
      <c r="AC32" s="12">
        <f t="shared" si="5"/>
        <v>0.91428571428571426</v>
      </c>
      <c r="AD32" s="12">
        <f t="shared" si="6"/>
        <v>0.4740740740740737</v>
      </c>
      <c r="AE32" s="8">
        <f>-AD32</f>
        <v>-0.4740740740740737</v>
      </c>
    </row>
    <row r="33" spans="1:31" ht="15" customHeight="1" x14ac:dyDescent="0.25">
      <c r="A33" s="20">
        <v>143</v>
      </c>
      <c r="B33" s="25" t="s">
        <v>53</v>
      </c>
      <c r="C33" s="22">
        <v>26.2</v>
      </c>
      <c r="D33" s="22">
        <v>1</v>
      </c>
      <c r="E33" s="22"/>
      <c r="F33" s="22">
        <v>1</v>
      </c>
      <c r="G33" s="22">
        <v>1</v>
      </c>
      <c r="H33" s="22">
        <v>1</v>
      </c>
      <c r="I33" s="22"/>
      <c r="J33" s="22"/>
      <c r="K33" s="22"/>
      <c r="L33" s="22">
        <v>1</v>
      </c>
      <c r="M33" s="22">
        <v>0</v>
      </c>
      <c r="N33" s="22">
        <v>0</v>
      </c>
      <c r="O33" s="22">
        <v>1</v>
      </c>
      <c r="P33" s="22">
        <v>0</v>
      </c>
      <c r="Q33" s="22">
        <f t="shared" si="10"/>
        <v>2</v>
      </c>
      <c r="R33" s="22">
        <v>2</v>
      </c>
      <c r="S33" s="22">
        <v>2</v>
      </c>
      <c r="T33" s="22">
        <v>1</v>
      </c>
      <c r="U33" s="22">
        <v>0.51</v>
      </c>
      <c r="V33" s="22">
        <v>0.25</v>
      </c>
      <c r="W33" s="22">
        <v>0.87</v>
      </c>
      <c r="X33" s="22">
        <v>0.23</v>
      </c>
      <c r="Y33" s="22">
        <v>10</v>
      </c>
      <c r="Z33" s="12">
        <f t="shared" si="2"/>
        <v>1.44</v>
      </c>
      <c r="AA33" s="12">
        <f t="shared" si="3"/>
        <v>0.25184000000000001</v>
      </c>
      <c r="AB33" s="9">
        <f t="shared" si="4"/>
        <v>9</v>
      </c>
      <c r="AC33" s="12">
        <f t="shared" si="5"/>
        <v>0.91428571428571426</v>
      </c>
      <c r="AD33" s="12">
        <f t="shared" si="6"/>
        <v>1.3165714285714285</v>
      </c>
      <c r="AE33" s="8">
        <f t="shared" ref="AE33:AE34" si="11">-AD33</f>
        <v>-1.3165714285714285</v>
      </c>
    </row>
    <row r="34" spans="1:31" ht="15" customHeight="1" x14ac:dyDescent="0.25">
      <c r="A34" s="20">
        <v>144</v>
      </c>
      <c r="B34" s="25" t="s">
        <v>53</v>
      </c>
      <c r="C34" s="22">
        <v>26.2</v>
      </c>
      <c r="D34" s="22">
        <v>1</v>
      </c>
      <c r="E34" s="22"/>
      <c r="F34" s="22">
        <v>1</v>
      </c>
      <c r="G34" s="22">
        <v>1</v>
      </c>
      <c r="H34" s="22">
        <v>1</v>
      </c>
      <c r="I34" s="22"/>
      <c r="J34" s="22"/>
      <c r="K34" s="22"/>
      <c r="L34" s="22">
        <v>1</v>
      </c>
      <c r="M34" s="22">
        <v>0</v>
      </c>
      <c r="N34" s="22">
        <v>0</v>
      </c>
      <c r="O34" s="22">
        <v>1</v>
      </c>
      <c r="P34" s="22">
        <v>0</v>
      </c>
      <c r="Q34" s="22">
        <f t="shared" si="10"/>
        <v>2</v>
      </c>
      <c r="R34" s="22">
        <v>2</v>
      </c>
      <c r="S34" s="22">
        <v>2</v>
      </c>
      <c r="T34" s="22">
        <v>1</v>
      </c>
      <c r="U34" s="22">
        <v>0.82</v>
      </c>
      <c r="V34" s="22">
        <v>0.26</v>
      </c>
      <c r="W34" s="22">
        <v>0.91</v>
      </c>
      <c r="X34" s="22">
        <v>0.36</v>
      </c>
      <c r="Y34" s="22">
        <v>10</v>
      </c>
      <c r="Z34" s="12">
        <f t="shared" si="2"/>
        <v>0.34615384615384642</v>
      </c>
      <c r="AA34" s="12">
        <f t="shared" si="3"/>
        <v>0.20299556213017753</v>
      </c>
      <c r="AB34" s="9">
        <f t="shared" si="4"/>
        <v>9</v>
      </c>
      <c r="AC34" s="12">
        <f t="shared" si="5"/>
        <v>0.91428571428571426</v>
      </c>
      <c r="AD34" s="12">
        <f t="shared" si="6"/>
        <v>0.31648351648351675</v>
      </c>
      <c r="AE34" s="8">
        <f t="shared" si="11"/>
        <v>-0.31648351648351675</v>
      </c>
    </row>
  </sheetData>
  <mergeCells count="21">
    <mergeCell ref="G1:H2"/>
    <mergeCell ref="B1:B3"/>
    <mergeCell ref="C1:C3"/>
    <mergeCell ref="D1:D3"/>
    <mergeCell ref="E1:E3"/>
    <mergeCell ref="F1:F3"/>
    <mergeCell ref="I1:I3"/>
    <mergeCell ref="J1:J3"/>
    <mergeCell ref="K1:K3"/>
    <mergeCell ref="L1:Q1"/>
    <mergeCell ref="R1:R3"/>
    <mergeCell ref="L2:L3"/>
    <mergeCell ref="M2:M3"/>
    <mergeCell ref="N2:N3"/>
    <mergeCell ref="O2:O3"/>
    <mergeCell ref="P2:P3"/>
    <mergeCell ref="Q2:Q3"/>
    <mergeCell ref="T2:T3"/>
    <mergeCell ref="U2:V2"/>
    <mergeCell ref="W2:X2"/>
    <mergeCell ref="S1:S3"/>
  </mergeCells>
  <pageMargins left="0.7" right="0.7" top="0.75" bottom="0.75" header="0.3" footer="0.3"/>
  <pageSetup paperSize="1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K10" sqref="BK10"/>
    </sheetView>
  </sheetViews>
  <sheetFormatPr baseColWidth="10" defaultRowHeight="12" x14ac:dyDescent="0.2"/>
  <cols>
    <col min="1" max="1" width="4.85546875" style="2" customWidth="1"/>
    <col min="2" max="2" width="22" style="2" customWidth="1"/>
    <col min="3" max="16384" width="11.42578125" style="2"/>
  </cols>
  <sheetData>
    <row r="1" spans="1:31" ht="15" x14ac:dyDescent="0.25">
      <c r="A1" s="1"/>
      <c r="B1" s="40" t="s">
        <v>11</v>
      </c>
      <c r="C1" s="40" t="s">
        <v>19</v>
      </c>
      <c r="D1" s="40" t="s">
        <v>20</v>
      </c>
      <c r="E1" s="40" t="s">
        <v>21</v>
      </c>
      <c r="F1" s="40" t="s">
        <v>22</v>
      </c>
      <c r="G1" s="36" t="s">
        <v>23</v>
      </c>
      <c r="H1" s="37"/>
      <c r="I1" s="40" t="s">
        <v>24</v>
      </c>
      <c r="J1" s="40" t="s">
        <v>25</v>
      </c>
      <c r="K1" s="36" t="s">
        <v>26</v>
      </c>
      <c r="L1" s="36" t="s">
        <v>0</v>
      </c>
      <c r="M1" s="44"/>
      <c r="N1" s="44"/>
      <c r="O1" s="44"/>
      <c r="P1" s="44"/>
      <c r="Q1" s="37"/>
      <c r="R1" s="40" t="s">
        <v>27</v>
      </c>
      <c r="S1" s="40" t="s">
        <v>28</v>
      </c>
      <c r="T1" s="16"/>
    </row>
    <row r="2" spans="1:31" ht="24.75" customHeight="1" x14ac:dyDescent="0.25">
      <c r="A2" s="1"/>
      <c r="B2" s="41"/>
      <c r="C2" s="41"/>
      <c r="D2" s="41"/>
      <c r="E2" s="41"/>
      <c r="F2" s="41"/>
      <c r="G2" s="38"/>
      <c r="H2" s="39"/>
      <c r="I2" s="41"/>
      <c r="J2" s="41"/>
      <c r="K2" s="38"/>
      <c r="L2" s="41" t="s">
        <v>3</v>
      </c>
      <c r="M2" s="41" t="s">
        <v>29</v>
      </c>
      <c r="N2" s="41" t="s">
        <v>4</v>
      </c>
      <c r="O2" s="41" t="s">
        <v>30</v>
      </c>
      <c r="P2" s="41" t="s">
        <v>31</v>
      </c>
      <c r="Q2" s="41" t="s">
        <v>32</v>
      </c>
      <c r="R2" s="41"/>
      <c r="S2" s="41"/>
      <c r="T2" s="41" t="s">
        <v>33</v>
      </c>
      <c r="U2" s="45" t="s">
        <v>1</v>
      </c>
      <c r="V2" s="46"/>
      <c r="W2" s="45" t="s">
        <v>2</v>
      </c>
      <c r="X2" s="46"/>
      <c r="Y2" s="3"/>
      <c r="Z2" s="10" t="s">
        <v>16</v>
      </c>
      <c r="AA2" s="13" t="s">
        <v>15</v>
      </c>
      <c r="AB2" s="10"/>
      <c r="AC2" s="10" t="s">
        <v>17</v>
      </c>
      <c r="AD2" s="10"/>
      <c r="AE2" s="5" t="s">
        <v>14</v>
      </c>
    </row>
    <row r="3" spans="1:31" ht="99" customHeight="1" x14ac:dyDescent="0.25">
      <c r="A3" s="1" t="s">
        <v>34</v>
      </c>
      <c r="B3" s="42"/>
      <c r="C3" s="42"/>
      <c r="D3" s="42"/>
      <c r="E3" s="42"/>
      <c r="F3" s="42"/>
      <c r="G3" s="17" t="s">
        <v>35</v>
      </c>
      <c r="H3" s="18" t="s">
        <v>36</v>
      </c>
      <c r="I3" s="42"/>
      <c r="J3" s="42"/>
      <c r="K3" s="43"/>
      <c r="L3" s="42"/>
      <c r="M3" s="42"/>
      <c r="N3" s="42"/>
      <c r="O3" s="42"/>
      <c r="P3" s="42"/>
      <c r="Q3" s="42"/>
      <c r="R3" s="42"/>
      <c r="S3" s="42"/>
      <c r="T3" s="42"/>
      <c r="U3" s="3" t="s">
        <v>5</v>
      </c>
      <c r="V3" s="6" t="s">
        <v>6</v>
      </c>
      <c r="W3" s="3" t="s">
        <v>5</v>
      </c>
      <c r="X3" s="6" t="s">
        <v>6</v>
      </c>
      <c r="Y3" s="6" t="s">
        <v>7</v>
      </c>
      <c r="Z3" s="11" t="s">
        <v>8</v>
      </c>
      <c r="AA3" s="11" t="s">
        <v>13</v>
      </c>
      <c r="AB3" s="11" t="s">
        <v>9</v>
      </c>
      <c r="AC3" s="11" t="s">
        <v>10</v>
      </c>
      <c r="AD3" s="11" t="s">
        <v>12</v>
      </c>
      <c r="AE3" s="7" t="s">
        <v>18</v>
      </c>
    </row>
    <row r="4" spans="1:31" ht="15" customHeight="1" x14ac:dyDescent="0.25">
      <c r="A4" s="20">
        <v>2</v>
      </c>
      <c r="B4" s="21" t="s">
        <v>37</v>
      </c>
      <c r="C4" s="22">
        <v>15.8</v>
      </c>
      <c r="D4" s="22">
        <v>1</v>
      </c>
      <c r="E4" s="22"/>
      <c r="F4" s="22">
        <v>1</v>
      </c>
      <c r="G4" s="22">
        <v>1</v>
      </c>
      <c r="H4" s="22">
        <v>3</v>
      </c>
      <c r="I4" s="22">
        <v>180</v>
      </c>
      <c r="J4" s="22"/>
      <c r="K4" s="22">
        <v>21</v>
      </c>
      <c r="L4" s="22">
        <v>1</v>
      </c>
      <c r="M4" s="22">
        <v>0</v>
      </c>
      <c r="N4" s="22">
        <v>0</v>
      </c>
      <c r="O4" s="22">
        <v>1</v>
      </c>
      <c r="P4" s="22">
        <v>0</v>
      </c>
      <c r="Q4" s="22">
        <f t="shared" ref="Q4:Q20" si="0">SUM(L4:P4)</f>
        <v>2</v>
      </c>
      <c r="R4" s="22">
        <v>2</v>
      </c>
      <c r="S4" s="22">
        <v>1</v>
      </c>
      <c r="T4" s="22">
        <v>2</v>
      </c>
      <c r="U4" s="27">
        <v>70206.67</v>
      </c>
      <c r="V4" s="27">
        <v>30160.41</v>
      </c>
      <c r="W4" s="27">
        <v>46283.33</v>
      </c>
      <c r="X4" s="27">
        <v>19496.580000000002</v>
      </c>
      <c r="Y4" s="26">
        <v>20</v>
      </c>
      <c r="Z4" s="12">
        <f>(W4-U4)/V4</f>
        <v>-0.79320340804385603</v>
      </c>
      <c r="AA4" s="12">
        <f>(Y4+Y4)/(Y4*Y4)+Z4^2/(2*(Y4+Y4))</f>
        <v>0.10786464558165486</v>
      </c>
      <c r="AB4" s="14">
        <f>Y4-1</f>
        <v>19</v>
      </c>
      <c r="AC4" s="12">
        <f>1-(3/(4*AB4-1))</f>
        <v>0.96</v>
      </c>
      <c r="AD4" s="12">
        <f>Z4*AC4</f>
        <v>-0.76147527172210172</v>
      </c>
      <c r="AE4" s="8">
        <f>AD4</f>
        <v>-0.76147527172210172</v>
      </c>
    </row>
    <row r="5" spans="1:31" ht="15" customHeight="1" x14ac:dyDescent="0.25">
      <c r="A5" s="20">
        <v>6</v>
      </c>
      <c r="B5" s="23" t="s">
        <v>38</v>
      </c>
      <c r="C5" s="19">
        <v>18</v>
      </c>
      <c r="D5" s="19">
        <v>3</v>
      </c>
      <c r="E5" s="19"/>
      <c r="F5" s="19">
        <v>1</v>
      </c>
      <c r="G5" s="22">
        <v>1</v>
      </c>
      <c r="H5" s="22">
        <v>1</v>
      </c>
      <c r="I5" s="21"/>
      <c r="J5" s="22">
        <f t="shared" ref="J5:J12" si="1">45*6</f>
        <v>270</v>
      </c>
      <c r="K5" s="22">
        <v>7</v>
      </c>
      <c r="L5" s="22">
        <v>1</v>
      </c>
      <c r="M5" s="22">
        <v>0</v>
      </c>
      <c r="N5" s="22">
        <v>0</v>
      </c>
      <c r="O5" s="22">
        <v>1</v>
      </c>
      <c r="P5" s="22">
        <v>0</v>
      </c>
      <c r="Q5" s="22">
        <f t="shared" si="0"/>
        <v>2</v>
      </c>
      <c r="R5" s="22">
        <v>2</v>
      </c>
      <c r="S5" s="22">
        <v>1</v>
      </c>
      <c r="T5" s="22">
        <v>2</v>
      </c>
      <c r="U5" s="22">
        <v>14.45</v>
      </c>
      <c r="V5" s="22">
        <v>3.05</v>
      </c>
      <c r="W5" s="22">
        <v>15.18</v>
      </c>
      <c r="X5" s="22">
        <v>2.71</v>
      </c>
      <c r="Y5" s="22">
        <v>11</v>
      </c>
      <c r="Z5" s="12">
        <f t="shared" ref="Z5:Z42" si="2">(W5-U5)/V5</f>
        <v>0.23934426229508213</v>
      </c>
      <c r="AA5" s="12">
        <f t="shared" ref="AA5:AA42" si="3">(Y5+Y5)/(Y5*Y5)+Z5^2/(2*(Y5+Y5))</f>
        <v>0.18312012899758129</v>
      </c>
      <c r="AB5" s="14">
        <f t="shared" ref="AB5:AB42" si="4">Y5-1</f>
        <v>10</v>
      </c>
      <c r="AC5" s="12">
        <f t="shared" ref="AC5:AC42" si="5">1-(3/(4*AB5-1))</f>
        <v>0.92307692307692313</v>
      </c>
      <c r="AD5" s="12">
        <f t="shared" ref="AD5:AD42" si="6">Z5*AC5</f>
        <v>0.22093316519546044</v>
      </c>
      <c r="AE5" s="8">
        <f t="shared" ref="AE5:AE7" si="7">AD5</f>
        <v>0.22093316519546044</v>
      </c>
    </row>
    <row r="6" spans="1:31" ht="15" customHeight="1" x14ac:dyDescent="0.25">
      <c r="A6" s="20">
        <v>10</v>
      </c>
      <c r="B6" s="23" t="s">
        <v>38</v>
      </c>
      <c r="C6" s="19">
        <v>18</v>
      </c>
      <c r="D6" s="19">
        <v>3</v>
      </c>
      <c r="E6" s="19"/>
      <c r="F6" s="19">
        <v>1</v>
      </c>
      <c r="G6" s="22">
        <v>1</v>
      </c>
      <c r="H6" s="22">
        <v>1</v>
      </c>
      <c r="I6" s="21"/>
      <c r="J6" s="22">
        <f t="shared" si="1"/>
        <v>270</v>
      </c>
      <c r="K6" s="22">
        <v>7</v>
      </c>
      <c r="L6" s="22">
        <v>1</v>
      </c>
      <c r="M6" s="22">
        <v>0</v>
      </c>
      <c r="N6" s="22">
        <v>0</v>
      </c>
      <c r="O6" s="22">
        <v>1</v>
      </c>
      <c r="P6" s="22">
        <v>0</v>
      </c>
      <c r="Q6" s="22">
        <f t="shared" si="0"/>
        <v>2</v>
      </c>
      <c r="R6" s="22">
        <v>2</v>
      </c>
      <c r="S6" s="22">
        <v>1</v>
      </c>
      <c r="T6" s="22">
        <v>2</v>
      </c>
      <c r="U6" s="22">
        <v>3.3</v>
      </c>
      <c r="V6" s="22">
        <v>0.71</v>
      </c>
      <c r="W6" s="22">
        <v>3.23</v>
      </c>
      <c r="X6" s="22">
        <v>1.1299999999999999</v>
      </c>
      <c r="Y6" s="22">
        <v>11</v>
      </c>
      <c r="Z6" s="12">
        <f t="shared" si="2"/>
        <v>-9.8591549295774433E-2</v>
      </c>
      <c r="AA6" s="12">
        <f t="shared" si="3"/>
        <v>0.18203909758164866</v>
      </c>
      <c r="AB6" s="14">
        <f t="shared" si="4"/>
        <v>10</v>
      </c>
      <c r="AC6" s="12">
        <f t="shared" si="5"/>
        <v>0.92307692307692313</v>
      </c>
      <c r="AD6" s="12">
        <f t="shared" si="6"/>
        <v>-9.1007583965330249E-2</v>
      </c>
      <c r="AE6" s="8">
        <f t="shared" si="7"/>
        <v>-9.1007583965330249E-2</v>
      </c>
    </row>
    <row r="7" spans="1:31" ht="15" customHeight="1" x14ac:dyDescent="0.25">
      <c r="A7" s="20">
        <v>14</v>
      </c>
      <c r="B7" s="23" t="s">
        <v>38</v>
      </c>
      <c r="C7" s="19">
        <v>18</v>
      </c>
      <c r="D7" s="19">
        <v>3</v>
      </c>
      <c r="E7" s="19"/>
      <c r="F7" s="19">
        <v>1</v>
      </c>
      <c r="G7" s="22">
        <v>1</v>
      </c>
      <c r="H7" s="22">
        <v>1</v>
      </c>
      <c r="I7" s="21"/>
      <c r="J7" s="22">
        <f t="shared" si="1"/>
        <v>270</v>
      </c>
      <c r="K7" s="22">
        <v>7</v>
      </c>
      <c r="L7" s="22">
        <v>1</v>
      </c>
      <c r="M7" s="22">
        <v>0</v>
      </c>
      <c r="N7" s="22">
        <v>0</v>
      </c>
      <c r="O7" s="22">
        <v>1</v>
      </c>
      <c r="P7" s="22">
        <v>0</v>
      </c>
      <c r="Q7" s="22">
        <f t="shared" si="0"/>
        <v>2</v>
      </c>
      <c r="R7" s="22">
        <v>2</v>
      </c>
      <c r="S7" s="22">
        <v>1</v>
      </c>
      <c r="T7" s="22">
        <v>2</v>
      </c>
      <c r="U7" s="22">
        <v>5.18</v>
      </c>
      <c r="V7" s="22">
        <v>1.72</v>
      </c>
      <c r="W7" s="22">
        <v>5.91</v>
      </c>
      <c r="X7" s="22">
        <v>1.7</v>
      </c>
      <c r="Y7" s="22">
        <v>11</v>
      </c>
      <c r="Z7" s="12">
        <f t="shared" si="2"/>
        <v>0.42441860465116305</v>
      </c>
      <c r="AA7" s="12">
        <f t="shared" si="3"/>
        <v>0.18591207163577364</v>
      </c>
      <c r="AB7" s="9">
        <f t="shared" si="4"/>
        <v>10</v>
      </c>
      <c r="AC7" s="12">
        <f t="shared" si="5"/>
        <v>0.92307692307692313</v>
      </c>
      <c r="AD7" s="12">
        <f t="shared" si="6"/>
        <v>0.39177101967799666</v>
      </c>
      <c r="AE7" s="8">
        <f t="shared" si="7"/>
        <v>0.39177101967799666</v>
      </c>
    </row>
    <row r="8" spans="1:31" ht="15" customHeight="1" x14ac:dyDescent="0.25">
      <c r="A8" s="20">
        <v>18</v>
      </c>
      <c r="B8" s="23" t="s">
        <v>38</v>
      </c>
      <c r="C8" s="19">
        <v>18</v>
      </c>
      <c r="D8" s="19">
        <v>3</v>
      </c>
      <c r="E8" s="19"/>
      <c r="F8" s="19">
        <v>1</v>
      </c>
      <c r="G8" s="22">
        <v>1</v>
      </c>
      <c r="H8" s="22">
        <v>1</v>
      </c>
      <c r="I8" s="21"/>
      <c r="J8" s="22">
        <f t="shared" si="1"/>
        <v>270</v>
      </c>
      <c r="K8" s="22">
        <v>7</v>
      </c>
      <c r="L8" s="22">
        <v>1</v>
      </c>
      <c r="M8" s="22">
        <v>0</v>
      </c>
      <c r="N8" s="22">
        <v>0</v>
      </c>
      <c r="O8" s="22">
        <v>1</v>
      </c>
      <c r="P8" s="22">
        <v>0</v>
      </c>
      <c r="Q8" s="22">
        <f t="shared" si="0"/>
        <v>2</v>
      </c>
      <c r="R8" s="22">
        <v>2</v>
      </c>
      <c r="S8" s="22">
        <v>1</v>
      </c>
      <c r="T8" s="22">
        <v>2</v>
      </c>
      <c r="U8" s="22">
        <v>31.67</v>
      </c>
      <c r="V8" s="22">
        <v>6.25</v>
      </c>
      <c r="W8" s="22">
        <v>29.93</v>
      </c>
      <c r="X8" s="22">
        <v>4.8499999999999996</v>
      </c>
      <c r="Y8" s="22">
        <v>11</v>
      </c>
      <c r="Z8" s="12">
        <f t="shared" si="2"/>
        <v>-0.27840000000000031</v>
      </c>
      <c r="AA8" s="12">
        <f t="shared" si="3"/>
        <v>0.18357969454545456</v>
      </c>
      <c r="AB8" s="9">
        <f t="shared" si="4"/>
        <v>10</v>
      </c>
      <c r="AC8" s="12">
        <f t="shared" si="5"/>
        <v>0.92307692307692313</v>
      </c>
      <c r="AD8" s="12">
        <f t="shared" si="6"/>
        <v>-0.2569846153846157</v>
      </c>
      <c r="AE8" s="8">
        <f t="shared" ref="AE8:AE42" si="8">AD8</f>
        <v>-0.2569846153846157</v>
      </c>
    </row>
    <row r="9" spans="1:31" ht="15" customHeight="1" x14ac:dyDescent="0.25">
      <c r="A9" s="20">
        <v>22</v>
      </c>
      <c r="B9" s="23" t="s">
        <v>38</v>
      </c>
      <c r="C9" s="19">
        <v>18</v>
      </c>
      <c r="D9" s="19">
        <v>3</v>
      </c>
      <c r="E9" s="19"/>
      <c r="F9" s="19">
        <v>1</v>
      </c>
      <c r="G9" s="22">
        <v>1</v>
      </c>
      <c r="H9" s="22">
        <v>1</v>
      </c>
      <c r="I9" s="21"/>
      <c r="J9" s="22">
        <f t="shared" si="1"/>
        <v>270</v>
      </c>
      <c r="K9" s="22">
        <v>7</v>
      </c>
      <c r="L9" s="22">
        <v>1</v>
      </c>
      <c r="M9" s="22">
        <v>0</v>
      </c>
      <c r="N9" s="22">
        <v>0</v>
      </c>
      <c r="O9" s="22">
        <v>1</v>
      </c>
      <c r="P9" s="22">
        <v>0</v>
      </c>
      <c r="Q9" s="22">
        <f t="shared" si="0"/>
        <v>2</v>
      </c>
      <c r="R9" s="22">
        <v>2</v>
      </c>
      <c r="S9" s="22">
        <v>1</v>
      </c>
      <c r="T9" s="22">
        <v>2</v>
      </c>
      <c r="U9" s="22">
        <v>5.34</v>
      </c>
      <c r="V9" s="22">
        <v>0.69</v>
      </c>
      <c r="W9" s="22">
        <v>5.82</v>
      </c>
      <c r="X9" s="22">
        <v>0.64</v>
      </c>
      <c r="Y9" s="22">
        <v>11</v>
      </c>
      <c r="Z9" s="12">
        <f t="shared" si="2"/>
        <v>0.69565217391304413</v>
      </c>
      <c r="AA9" s="12">
        <f t="shared" si="3"/>
        <v>0.19281663516068057</v>
      </c>
      <c r="AB9" s="9">
        <f t="shared" si="4"/>
        <v>10</v>
      </c>
      <c r="AC9" s="12">
        <f t="shared" si="5"/>
        <v>0.92307692307692313</v>
      </c>
      <c r="AD9" s="12">
        <f t="shared" si="6"/>
        <v>0.64214046822742543</v>
      </c>
      <c r="AE9" s="8">
        <f t="shared" si="8"/>
        <v>0.64214046822742543</v>
      </c>
    </row>
    <row r="10" spans="1:31" ht="15" customHeight="1" x14ac:dyDescent="0.25">
      <c r="A10" s="20">
        <v>26</v>
      </c>
      <c r="B10" s="23" t="s">
        <v>38</v>
      </c>
      <c r="C10" s="19">
        <v>18</v>
      </c>
      <c r="D10" s="19">
        <v>3</v>
      </c>
      <c r="E10" s="19"/>
      <c r="F10" s="19">
        <v>1</v>
      </c>
      <c r="G10" s="22">
        <v>1</v>
      </c>
      <c r="H10" s="22">
        <v>1</v>
      </c>
      <c r="I10" s="21"/>
      <c r="J10" s="22">
        <f t="shared" si="1"/>
        <v>270</v>
      </c>
      <c r="K10" s="22">
        <v>7</v>
      </c>
      <c r="L10" s="22">
        <v>1</v>
      </c>
      <c r="M10" s="22">
        <v>0</v>
      </c>
      <c r="N10" s="22">
        <v>0</v>
      </c>
      <c r="O10" s="22">
        <v>1</v>
      </c>
      <c r="P10" s="22">
        <v>0</v>
      </c>
      <c r="Q10" s="22">
        <f t="shared" si="0"/>
        <v>2</v>
      </c>
      <c r="R10" s="22">
        <v>2</v>
      </c>
      <c r="S10" s="22">
        <v>1</v>
      </c>
      <c r="T10" s="22">
        <v>2</v>
      </c>
      <c r="U10" s="22">
        <v>60</v>
      </c>
      <c r="V10" s="22">
        <v>23.66</v>
      </c>
      <c r="W10" s="22">
        <v>72.72</v>
      </c>
      <c r="X10" s="22">
        <v>22.4</v>
      </c>
      <c r="Y10" s="22">
        <v>11</v>
      </c>
      <c r="Z10" s="12">
        <f t="shared" si="2"/>
        <v>0.53761622992392222</v>
      </c>
      <c r="AA10" s="12">
        <f t="shared" si="3"/>
        <v>0.18838707296994572</v>
      </c>
      <c r="AB10" s="9">
        <f t="shared" si="4"/>
        <v>10</v>
      </c>
      <c r="AC10" s="12">
        <f t="shared" si="5"/>
        <v>0.92307692307692313</v>
      </c>
      <c r="AD10" s="12">
        <f t="shared" si="6"/>
        <v>0.49626113531438976</v>
      </c>
      <c r="AE10" s="8">
        <f t="shared" si="8"/>
        <v>0.49626113531438976</v>
      </c>
    </row>
    <row r="11" spans="1:31" ht="15" customHeight="1" x14ac:dyDescent="0.25">
      <c r="A11" s="20">
        <v>30</v>
      </c>
      <c r="B11" s="23" t="s">
        <v>38</v>
      </c>
      <c r="C11" s="19">
        <v>18</v>
      </c>
      <c r="D11" s="19">
        <v>3</v>
      </c>
      <c r="E11" s="19"/>
      <c r="F11" s="19">
        <v>1</v>
      </c>
      <c r="G11" s="22">
        <v>1</v>
      </c>
      <c r="H11" s="22">
        <v>1</v>
      </c>
      <c r="I11" s="21"/>
      <c r="J11" s="22">
        <f t="shared" si="1"/>
        <v>270</v>
      </c>
      <c r="K11" s="22">
        <v>7</v>
      </c>
      <c r="L11" s="22">
        <v>1</v>
      </c>
      <c r="M11" s="22">
        <v>0</v>
      </c>
      <c r="N11" s="22">
        <v>0</v>
      </c>
      <c r="O11" s="22">
        <v>1</v>
      </c>
      <c r="P11" s="22">
        <v>0</v>
      </c>
      <c r="Q11" s="22">
        <f t="shared" si="0"/>
        <v>2</v>
      </c>
      <c r="R11" s="22">
        <v>2</v>
      </c>
      <c r="S11" s="22">
        <v>1</v>
      </c>
      <c r="T11" s="22">
        <v>2</v>
      </c>
      <c r="U11" s="22">
        <v>49</v>
      </c>
      <c r="V11" s="22">
        <v>13.57</v>
      </c>
      <c r="W11" s="22">
        <v>50.36</v>
      </c>
      <c r="X11" s="22">
        <v>15.06</v>
      </c>
      <c r="Y11" s="22">
        <v>11</v>
      </c>
      <c r="Z11" s="12">
        <f t="shared" si="2"/>
        <v>0.10022107590272655</v>
      </c>
      <c r="AA11" s="12">
        <f t="shared" si="3"/>
        <v>0.18204646054670681</v>
      </c>
      <c r="AB11" s="9">
        <f t="shared" si="4"/>
        <v>10</v>
      </c>
      <c r="AC11" s="12">
        <f t="shared" si="5"/>
        <v>0.92307692307692313</v>
      </c>
      <c r="AD11" s="12">
        <f t="shared" si="6"/>
        <v>9.2511762371747588E-2</v>
      </c>
      <c r="AE11" s="8">
        <f t="shared" si="8"/>
        <v>9.2511762371747588E-2</v>
      </c>
    </row>
    <row r="12" spans="1:31" ht="15" customHeight="1" x14ac:dyDescent="0.25">
      <c r="A12" s="20">
        <v>34</v>
      </c>
      <c r="B12" s="23" t="s">
        <v>38</v>
      </c>
      <c r="C12" s="19">
        <v>18</v>
      </c>
      <c r="D12" s="19">
        <v>3</v>
      </c>
      <c r="E12" s="19"/>
      <c r="F12" s="19">
        <v>1</v>
      </c>
      <c r="G12" s="22">
        <v>1</v>
      </c>
      <c r="H12" s="22">
        <v>1</v>
      </c>
      <c r="I12" s="21"/>
      <c r="J12" s="22">
        <f t="shared" si="1"/>
        <v>270</v>
      </c>
      <c r="K12" s="22">
        <v>7</v>
      </c>
      <c r="L12" s="22">
        <v>1</v>
      </c>
      <c r="M12" s="22">
        <v>0</v>
      </c>
      <c r="N12" s="22">
        <v>0</v>
      </c>
      <c r="O12" s="22">
        <v>1</v>
      </c>
      <c r="P12" s="22">
        <v>0</v>
      </c>
      <c r="Q12" s="22">
        <f t="shared" si="0"/>
        <v>2</v>
      </c>
      <c r="R12" s="22">
        <v>2</v>
      </c>
      <c r="S12" s="22">
        <v>1</v>
      </c>
      <c r="T12" s="22">
        <v>2</v>
      </c>
      <c r="U12" s="22">
        <v>5.73</v>
      </c>
      <c r="V12" s="22">
        <v>0.26</v>
      </c>
      <c r="W12" s="22">
        <v>5.59</v>
      </c>
      <c r="X12" s="22">
        <v>0.38</v>
      </c>
      <c r="Y12" s="22">
        <v>11</v>
      </c>
      <c r="Z12" s="12">
        <f t="shared" si="2"/>
        <v>-0.53846153846154066</v>
      </c>
      <c r="AA12" s="12">
        <f t="shared" si="3"/>
        <v>0.18840774610005384</v>
      </c>
      <c r="AB12" s="9">
        <f t="shared" si="4"/>
        <v>10</v>
      </c>
      <c r="AC12" s="12">
        <f t="shared" si="5"/>
        <v>0.92307692307692313</v>
      </c>
      <c r="AD12" s="12">
        <f t="shared" si="6"/>
        <v>-0.49704142011834523</v>
      </c>
      <c r="AE12" s="8">
        <f t="shared" si="8"/>
        <v>-0.49704142011834523</v>
      </c>
    </row>
    <row r="13" spans="1:31" ht="15" customHeight="1" x14ac:dyDescent="0.25">
      <c r="A13" s="20">
        <v>38</v>
      </c>
      <c r="B13" s="24" t="s">
        <v>39</v>
      </c>
      <c r="C13" s="22"/>
      <c r="D13" s="22"/>
      <c r="E13" s="22"/>
      <c r="F13" s="22"/>
      <c r="G13" s="22">
        <v>2</v>
      </c>
      <c r="H13" s="22">
        <v>1</v>
      </c>
      <c r="I13" s="22"/>
      <c r="J13" s="22">
        <f>32*4*4</f>
        <v>512</v>
      </c>
      <c r="K13" s="22">
        <v>1</v>
      </c>
      <c r="L13" s="22">
        <v>1</v>
      </c>
      <c r="M13" s="22">
        <v>0</v>
      </c>
      <c r="N13" s="22">
        <v>0</v>
      </c>
      <c r="O13" s="22">
        <v>1</v>
      </c>
      <c r="P13" s="22">
        <v>0</v>
      </c>
      <c r="Q13" s="22">
        <f t="shared" si="0"/>
        <v>2</v>
      </c>
      <c r="R13" s="22">
        <v>1</v>
      </c>
      <c r="S13" s="22">
        <v>1</v>
      </c>
      <c r="T13" s="22">
        <v>2</v>
      </c>
      <c r="U13" s="22">
        <v>100</v>
      </c>
      <c r="V13" s="22">
        <v>15.9</v>
      </c>
      <c r="W13" s="22">
        <v>135</v>
      </c>
      <c r="X13" s="22">
        <v>28.45</v>
      </c>
      <c r="Y13" s="22">
        <v>15</v>
      </c>
      <c r="Z13" s="12">
        <f t="shared" si="2"/>
        <v>2.2012578616352201</v>
      </c>
      <c r="AA13" s="12">
        <f t="shared" si="3"/>
        <v>0.21409226955684768</v>
      </c>
      <c r="AB13" s="9">
        <f t="shared" si="4"/>
        <v>14</v>
      </c>
      <c r="AC13" s="12">
        <f t="shared" si="5"/>
        <v>0.94545454545454544</v>
      </c>
      <c r="AD13" s="12">
        <f t="shared" si="6"/>
        <v>2.0811892510005716</v>
      </c>
      <c r="AE13" s="8">
        <f>-AD13</f>
        <v>-2.0811892510005716</v>
      </c>
    </row>
    <row r="14" spans="1:31" ht="15" customHeight="1" x14ac:dyDescent="0.25">
      <c r="A14" s="20">
        <v>41</v>
      </c>
      <c r="B14" s="24" t="s">
        <v>56</v>
      </c>
      <c r="C14" s="20"/>
      <c r="D14" s="20"/>
      <c r="E14" s="22">
        <v>26</v>
      </c>
      <c r="F14" s="22"/>
      <c r="G14" s="22">
        <v>2</v>
      </c>
      <c r="H14" s="22">
        <v>1</v>
      </c>
      <c r="I14" s="22"/>
      <c r="J14" s="22">
        <f>32*2*8</f>
        <v>512</v>
      </c>
      <c r="K14" s="22">
        <v>1</v>
      </c>
      <c r="L14" s="22">
        <v>1</v>
      </c>
      <c r="M14" s="22">
        <v>0</v>
      </c>
      <c r="N14" s="22">
        <v>0</v>
      </c>
      <c r="O14" s="22">
        <v>1</v>
      </c>
      <c r="P14" s="22">
        <v>0</v>
      </c>
      <c r="Q14" s="22">
        <f t="shared" si="0"/>
        <v>2</v>
      </c>
      <c r="R14" s="22">
        <v>1</v>
      </c>
      <c r="S14" s="30">
        <v>1</v>
      </c>
      <c r="T14" s="22">
        <v>2</v>
      </c>
      <c r="U14" s="22">
        <v>7.0000000000000007E-2</v>
      </c>
      <c r="V14" s="22">
        <v>0.01</v>
      </c>
      <c r="W14" s="31">
        <v>0.14000000000000001</v>
      </c>
      <c r="X14" s="31">
        <v>0.01</v>
      </c>
      <c r="Y14" s="22">
        <v>13</v>
      </c>
      <c r="Z14" s="12">
        <f t="shared" si="2"/>
        <v>7.0000000000000009</v>
      </c>
      <c r="AA14" s="12">
        <f t="shared" si="3"/>
        <v>1.0961538461538465</v>
      </c>
      <c r="AB14" s="9">
        <f t="shared" si="4"/>
        <v>12</v>
      </c>
      <c r="AC14" s="12">
        <f t="shared" si="5"/>
        <v>0.93617021276595747</v>
      </c>
      <c r="AD14" s="12">
        <f t="shared" si="6"/>
        <v>6.5531914893617031</v>
      </c>
      <c r="AE14" s="8">
        <f>-AD14</f>
        <v>-6.5531914893617031</v>
      </c>
    </row>
    <row r="15" spans="1:31" ht="15" customHeight="1" x14ac:dyDescent="0.25">
      <c r="A15" s="20">
        <v>43</v>
      </c>
      <c r="B15" s="24" t="s">
        <v>57</v>
      </c>
      <c r="C15" s="22"/>
      <c r="D15" s="22">
        <v>2</v>
      </c>
      <c r="E15" s="22">
        <v>45</v>
      </c>
      <c r="F15" s="22">
        <v>2</v>
      </c>
      <c r="G15" s="22">
        <v>2</v>
      </c>
      <c r="H15" s="22">
        <v>1</v>
      </c>
      <c r="I15" s="22"/>
      <c r="J15" s="22">
        <v>405</v>
      </c>
      <c r="K15" s="22">
        <v>2</v>
      </c>
      <c r="L15" s="22">
        <v>1</v>
      </c>
      <c r="M15" s="22">
        <v>0</v>
      </c>
      <c r="N15" s="22">
        <v>0</v>
      </c>
      <c r="O15" s="22">
        <v>1</v>
      </c>
      <c r="P15" s="22">
        <v>0</v>
      </c>
      <c r="Q15" s="22">
        <f t="shared" si="0"/>
        <v>2</v>
      </c>
      <c r="R15" s="22"/>
      <c r="S15" s="22">
        <v>1</v>
      </c>
      <c r="T15" s="22">
        <v>2</v>
      </c>
      <c r="U15" s="22">
        <v>1.26</v>
      </c>
      <c r="V15" s="22">
        <v>0.47</v>
      </c>
      <c r="W15" s="22">
        <v>1.88</v>
      </c>
      <c r="X15" s="22">
        <v>0.45</v>
      </c>
      <c r="Y15" s="22">
        <v>15</v>
      </c>
      <c r="Z15" s="12">
        <f t="shared" si="2"/>
        <v>1.3191489361702127</v>
      </c>
      <c r="AA15" s="12">
        <f t="shared" si="3"/>
        <v>0.16233589859665007</v>
      </c>
      <c r="AB15" s="9">
        <f t="shared" si="4"/>
        <v>14</v>
      </c>
      <c r="AC15" s="12">
        <f t="shared" si="5"/>
        <v>0.94545454545454544</v>
      </c>
      <c r="AD15" s="12">
        <f t="shared" si="6"/>
        <v>1.2471953578336556</v>
      </c>
      <c r="AE15" s="8">
        <f>-AD15</f>
        <v>-1.2471953578336556</v>
      </c>
    </row>
    <row r="16" spans="1:31" ht="15" customHeight="1" x14ac:dyDescent="0.25">
      <c r="A16" s="20">
        <v>44</v>
      </c>
      <c r="B16" s="24" t="s">
        <v>58</v>
      </c>
      <c r="C16" s="22">
        <v>23</v>
      </c>
      <c r="D16" s="22"/>
      <c r="E16" s="22">
        <v>84</v>
      </c>
      <c r="F16" s="22">
        <v>1</v>
      </c>
      <c r="G16" s="22">
        <v>1</v>
      </c>
      <c r="H16" s="22">
        <v>3</v>
      </c>
      <c r="I16" s="22"/>
      <c r="J16" s="22">
        <f>3*18</f>
        <v>54</v>
      </c>
      <c r="K16" s="22">
        <v>1</v>
      </c>
      <c r="L16" s="22">
        <v>1</v>
      </c>
      <c r="M16" s="22">
        <v>0</v>
      </c>
      <c r="N16" s="22">
        <v>0</v>
      </c>
      <c r="O16" s="22">
        <v>1</v>
      </c>
      <c r="P16" s="22">
        <v>0</v>
      </c>
      <c r="Q16" s="22">
        <f t="shared" si="0"/>
        <v>2</v>
      </c>
      <c r="R16" s="22">
        <v>1</v>
      </c>
      <c r="S16" s="22">
        <v>1</v>
      </c>
      <c r="T16" s="22">
        <v>2</v>
      </c>
      <c r="U16" s="22">
        <v>117</v>
      </c>
      <c r="V16" s="31">
        <v>18.7</v>
      </c>
      <c r="W16" s="22">
        <v>126</v>
      </c>
      <c r="X16" s="31">
        <v>22.45</v>
      </c>
      <c r="Y16" s="22">
        <v>14</v>
      </c>
      <c r="Z16" s="12">
        <f t="shared" si="2"/>
        <v>0.48128342245989308</v>
      </c>
      <c r="AA16" s="12">
        <f t="shared" si="3"/>
        <v>0.14699345951311979</v>
      </c>
      <c r="AB16" s="9">
        <f t="shared" si="4"/>
        <v>13</v>
      </c>
      <c r="AC16" s="12">
        <f t="shared" si="5"/>
        <v>0.94117647058823528</v>
      </c>
      <c r="AD16" s="12">
        <f t="shared" si="6"/>
        <v>0.45297263290342876</v>
      </c>
      <c r="AE16" s="8">
        <f>-AD16</f>
        <v>-0.45297263290342876</v>
      </c>
    </row>
    <row r="17" spans="1:31" ht="15" customHeight="1" x14ac:dyDescent="0.25">
      <c r="A17" s="20">
        <v>46</v>
      </c>
      <c r="B17" s="32" t="s">
        <v>59</v>
      </c>
      <c r="C17" s="22">
        <v>20.5</v>
      </c>
      <c r="D17" s="33">
        <v>3</v>
      </c>
      <c r="E17" s="22">
        <v>30</v>
      </c>
      <c r="F17" s="22">
        <v>2</v>
      </c>
      <c r="G17" s="22">
        <v>1</v>
      </c>
      <c r="H17" s="22">
        <v>1</v>
      </c>
      <c r="I17" s="22"/>
      <c r="J17" s="22">
        <v>150</v>
      </c>
      <c r="K17" s="22">
        <v>1</v>
      </c>
      <c r="L17" s="22">
        <v>1</v>
      </c>
      <c r="M17" s="22">
        <v>0</v>
      </c>
      <c r="N17" s="22">
        <v>0</v>
      </c>
      <c r="O17" s="22">
        <v>1</v>
      </c>
      <c r="P17" s="22">
        <v>0</v>
      </c>
      <c r="Q17" s="22">
        <f t="shared" si="0"/>
        <v>2</v>
      </c>
      <c r="R17" s="34"/>
      <c r="S17" s="22">
        <v>1</v>
      </c>
      <c r="T17" s="22">
        <v>2</v>
      </c>
      <c r="U17" s="22">
        <v>0.45</v>
      </c>
      <c r="V17" s="22">
        <v>0.11</v>
      </c>
      <c r="W17" s="22">
        <v>0.46</v>
      </c>
      <c r="X17" s="22">
        <v>0.18</v>
      </c>
      <c r="Y17" s="22">
        <v>15</v>
      </c>
      <c r="Z17" s="12">
        <f t="shared" si="2"/>
        <v>9.0909090909090995E-2</v>
      </c>
      <c r="AA17" s="12">
        <f t="shared" si="3"/>
        <v>0.13347107438016528</v>
      </c>
      <c r="AB17" s="9">
        <f t="shared" si="4"/>
        <v>14</v>
      </c>
      <c r="AC17" s="12">
        <f t="shared" si="5"/>
        <v>0.94545454545454544</v>
      </c>
      <c r="AD17" s="12">
        <f t="shared" si="6"/>
        <v>8.5950413223140579E-2</v>
      </c>
      <c r="AE17" s="8">
        <f t="shared" si="8"/>
        <v>8.5950413223140579E-2</v>
      </c>
    </row>
    <row r="18" spans="1:31" ht="15" customHeight="1" x14ac:dyDescent="0.25">
      <c r="A18" s="20">
        <v>51</v>
      </c>
      <c r="B18" s="25" t="s">
        <v>41</v>
      </c>
      <c r="C18" s="22"/>
      <c r="D18" s="22">
        <v>3</v>
      </c>
      <c r="E18" s="22"/>
      <c r="F18" s="22">
        <v>1</v>
      </c>
      <c r="G18" s="22">
        <v>1</v>
      </c>
      <c r="H18" s="22">
        <v>1</v>
      </c>
      <c r="I18" s="22"/>
      <c r="J18" s="22">
        <v>90</v>
      </c>
      <c r="K18" s="22">
        <v>2</v>
      </c>
      <c r="L18" s="22">
        <v>1</v>
      </c>
      <c r="M18" s="22">
        <v>0</v>
      </c>
      <c r="N18" s="22">
        <v>0</v>
      </c>
      <c r="O18" s="22">
        <v>1</v>
      </c>
      <c r="P18" s="22">
        <v>0</v>
      </c>
      <c r="Q18" s="22">
        <f t="shared" si="0"/>
        <v>2</v>
      </c>
      <c r="R18" s="22">
        <v>2</v>
      </c>
      <c r="S18" s="22">
        <v>1</v>
      </c>
      <c r="T18" s="22">
        <v>2</v>
      </c>
      <c r="U18" s="22">
        <v>43.3</v>
      </c>
      <c r="V18" s="22">
        <v>22.4</v>
      </c>
      <c r="W18" s="22">
        <v>24.3</v>
      </c>
      <c r="X18" s="22">
        <v>16.899999999999999</v>
      </c>
      <c r="Y18" s="22">
        <v>15</v>
      </c>
      <c r="Z18" s="12">
        <f t="shared" si="2"/>
        <v>-0.84821428571428559</v>
      </c>
      <c r="AA18" s="12">
        <f t="shared" si="3"/>
        <v>0.14532445790816326</v>
      </c>
      <c r="AB18" s="9">
        <f t="shared" si="4"/>
        <v>14</v>
      </c>
      <c r="AC18" s="12">
        <f t="shared" si="5"/>
        <v>0.94545454545454544</v>
      </c>
      <c r="AD18" s="12">
        <f t="shared" si="6"/>
        <v>-0.80194805194805185</v>
      </c>
      <c r="AE18" s="8">
        <f t="shared" si="8"/>
        <v>-0.80194805194805185</v>
      </c>
    </row>
    <row r="19" spans="1:31" ht="15" customHeight="1" x14ac:dyDescent="0.25">
      <c r="A19" s="20">
        <v>53</v>
      </c>
      <c r="B19" s="25" t="s">
        <v>41</v>
      </c>
      <c r="C19" s="22"/>
      <c r="D19" s="22">
        <v>3</v>
      </c>
      <c r="E19" s="22"/>
      <c r="F19" s="22">
        <v>1</v>
      </c>
      <c r="G19" s="22">
        <v>1</v>
      </c>
      <c r="H19" s="22">
        <v>1</v>
      </c>
      <c r="I19" s="22"/>
      <c r="J19" s="22">
        <v>90</v>
      </c>
      <c r="K19" s="22">
        <v>2</v>
      </c>
      <c r="L19" s="22">
        <v>1</v>
      </c>
      <c r="M19" s="22">
        <v>0</v>
      </c>
      <c r="N19" s="22">
        <v>0</v>
      </c>
      <c r="O19" s="22">
        <v>1</v>
      </c>
      <c r="P19" s="22">
        <v>0</v>
      </c>
      <c r="Q19" s="22">
        <f t="shared" si="0"/>
        <v>2</v>
      </c>
      <c r="R19" s="22">
        <v>2</v>
      </c>
      <c r="S19" s="22">
        <v>1</v>
      </c>
      <c r="T19" s="22">
        <v>2</v>
      </c>
      <c r="U19" s="22">
        <v>60.9</v>
      </c>
      <c r="V19" s="22">
        <v>22.5</v>
      </c>
      <c r="W19" s="22">
        <v>48.8</v>
      </c>
      <c r="X19" s="22">
        <v>20</v>
      </c>
      <c r="Y19" s="22">
        <v>15</v>
      </c>
      <c r="Z19" s="12">
        <f t="shared" si="2"/>
        <v>-0.5377777777777778</v>
      </c>
      <c r="AA19" s="12">
        <f t="shared" si="3"/>
        <v>0.13815341563786007</v>
      </c>
      <c r="AB19" s="9">
        <f t="shared" si="4"/>
        <v>14</v>
      </c>
      <c r="AC19" s="12">
        <f t="shared" si="5"/>
        <v>0.94545454545454544</v>
      </c>
      <c r="AD19" s="12">
        <f t="shared" si="6"/>
        <v>-0.50844444444444448</v>
      </c>
      <c r="AE19" s="8">
        <f t="shared" si="8"/>
        <v>-0.50844444444444448</v>
      </c>
    </row>
    <row r="20" spans="1:31" ht="15" customHeight="1" x14ac:dyDescent="0.25">
      <c r="A20" s="20">
        <v>55</v>
      </c>
      <c r="B20" s="25" t="s">
        <v>41</v>
      </c>
      <c r="C20" s="22"/>
      <c r="D20" s="22">
        <v>3</v>
      </c>
      <c r="E20" s="22"/>
      <c r="F20" s="22">
        <v>1</v>
      </c>
      <c r="G20" s="22">
        <v>1</v>
      </c>
      <c r="H20" s="22">
        <v>1</v>
      </c>
      <c r="I20" s="22"/>
      <c r="J20" s="22">
        <v>90</v>
      </c>
      <c r="K20" s="22">
        <v>2</v>
      </c>
      <c r="L20" s="22">
        <v>1</v>
      </c>
      <c r="M20" s="22">
        <v>0</v>
      </c>
      <c r="N20" s="22">
        <v>0</v>
      </c>
      <c r="O20" s="22">
        <v>1</v>
      </c>
      <c r="P20" s="22">
        <v>0</v>
      </c>
      <c r="Q20" s="22">
        <f t="shared" si="0"/>
        <v>2</v>
      </c>
      <c r="R20" s="22">
        <v>2</v>
      </c>
      <c r="S20" s="22">
        <v>1</v>
      </c>
      <c r="T20" s="22">
        <v>2</v>
      </c>
      <c r="U20" s="22">
        <v>45.2</v>
      </c>
      <c r="V20" s="22">
        <v>20.6</v>
      </c>
      <c r="W20" s="22">
        <v>42</v>
      </c>
      <c r="X20" s="22">
        <v>20</v>
      </c>
      <c r="Y20" s="22">
        <v>15</v>
      </c>
      <c r="Z20" s="12">
        <f t="shared" si="2"/>
        <v>-0.15533980582524284</v>
      </c>
      <c r="AA20" s="12">
        <f t="shared" si="3"/>
        <v>0.13373550758789707</v>
      </c>
      <c r="AB20" s="9">
        <f t="shared" si="4"/>
        <v>14</v>
      </c>
      <c r="AC20" s="12">
        <f t="shared" si="5"/>
        <v>0.94545454545454544</v>
      </c>
      <c r="AD20" s="12">
        <f t="shared" si="6"/>
        <v>-0.14686672550750232</v>
      </c>
      <c r="AE20" s="8">
        <f t="shared" si="8"/>
        <v>-0.14686672550750232</v>
      </c>
    </row>
    <row r="21" spans="1:31" ht="15" customHeight="1" x14ac:dyDescent="0.25">
      <c r="A21" s="20">
        <v>66</v>
      </c>
      <c r="B21" s="25" t="s">
        <v>43</v>
      </c>
      <c r="C21" s="22">
        <v>9.5</v>
      </c>
      <c r="D21" s="22">
        <v>3</v>
      </c>
      <c r="E21" s="22"/>
      <c r="F21" s="22">
        <v>1</v>
      </c>
      <c r="G21" s="22">
        <v>1</v>
      </c>
      <c r="H21" s="22">
        <v>1</v>
      </c>
      <c r="I21" s="22">
        <v>2250</v>
      </c>
      <c r="J21" s="22"/>
      <c r="K21" s="22">
        <v>14</v>
      </c>
      <c r="L21" s="22">
        <v>1</v>
      </c>
      <c r="M21" s="22">
        <v>0</v>
      </c>
      <c r="N21" s="22">
        <v>0</v>
      </c>
      <c r="O21" s="22">
        <v>1</v>
      </c>
      <c r="P21" s="22">
        <v>0</v>
      </c>
      <c r="Q21" s="22">
        <f t="shared" ref="Q21:Q43" si="9">SUM(L21:P21)</f>
        <v>2</v>
      </c>
      <c r="R21" s="22">
        <v>2</v>
      </c>
      <c r="S21" s="22">
        <v>1</v>
      </c>
      <c r="T21" s="22">
        <v>2</v>
      </c>
      <c r="U21" s="22">
        <v>19.2</v>
      </c>
      <c r="V21" s="22">
        <v>3.7</v>
      </c>
      <c r="W21" s="22">
        <v>19.32</v>
      </c>
      <c r="X21" s="22">
        <v>4.7</v>
      </c>
      <c r="Y21" s="22">
        <v>22</v>
      </c>
      <c r="Z21" s="12">
        <f t="shared" si="2"/>
        <v>3.2432432432432698E-2</v>
      </c>
      <c r="AA21" s="12">
        <f t="shared" si="3"/>
        <v>9.0921043894016867E-2</v>
      </c>
      <c r="AB21" s="9">
        <f t="shared" si="4"/>
        <v>21</v>
      </c>
      <c r="AC21" s="12">
        <f t="shared" si="5"/>
        <v>0.96385542168674698</v>
      </c>
      <c r="AD21" s="12">
        <f t="shared" si="6"/>
        <v>3.1260175838489349E-2</v>
      </c>
      <c r="AE21" s="8">
        <f>-AD21</f>
        <v>-3.1260175838489349E-2</v>
      </c>
    </row>
    <row r="22" spans="1:31" ht="15" customHeight="1" x14ac:dyDescent="0.25">
      <c r="A22" s="20">
        <v>67</v>
      </c>
      <c r="B22" s="25" t="s">
        <v>43</v>
      </c>
      <c r="C22" s="22">
        <v>9.5</v>
      </c>
      <c r="D22" s="22">
        <v>3</v>
      </c>
      <c r="E22" s="22"/>
      <c r="F22" s="22">
        <v>1</v>
      </c>
      <c r="G22" s="22">
        <v>1</v>
      </c>
      <c r="H22" s="22">
        <v>1</v>
      </c>
      <c r="I22" s="22">
        <v>2250</v>
      </c>
      <c r="J22" s="22"/>
      <c r="K22" s="22">
        <v>14</v>
      </c>
      <c r="L22" s="22">
        <v>1</v>
      </c>
      <c r="M22" s="22">
        <v>0</v>
      </c>
      <c r="N22" s="22">
        <v>0</v>
      </c>
      <c r="O22" s="22">
        <v>1</v>
      </c>
      <c r="P22" s="22">
        <v>0</v>
      </c>
      <c r="Q22" s="22">
        <f t="shared" si="9"/>
        <v>2</v>
      </c>
      <c r="R22" s="22">
        <v>2</v>
      </c>
      <c r="S22" s="22">
        <v>1</v>
      </c>
      <c r="T22" s="22">
        <v>2</v>
      </c>
      <c r="U22" s="22">
        <v>9.44</v>
      </c>
      <c r="V22" s="22">
        <v>2.06</v>
      </c>
      <c r="W22" s="22">
        <v>8.67</v>
      </c>
      <c r="X22" s="22">
        <v>2.34</v>
      </c>
      <c r="Y22" s="22">
        <v>22</v>
      </c>
      <c r="Z22" s="12">
        <f t="shared" si="2"/>
        <v>-0.37378640776699007</v>
      </c>
      <c r="AA22" s="12">
        <f t="shared" si="3"/>
        <v>9.249677589353808E-2</v>
      </c>
      <c r="AB22" s="9">
        <f t="shared" si="4"/>
        <v>21</v>
      </c>
      <c r="AC22" s="12">
        <f t="shared" si="5"/>
        <v>0.96385542168674698</v>
      </c>
      <c r="AD22" s="12">
        <f t="shared" si="6"/>
        <v>-0.3602760556790266</v>
      </c>
      <c r="AE22" s="8">
        <f>-AD22</f>
        <v>0.3602760556790266</v>
      </c>
    </row>
    <row r="23" spans="1:31" ht="15" customHeight="1" x14ac:dyDescent="0.25">
      <c r="A23" s="20">
        <v>70</v>
      </c>
      <c r="B23" s="25" t="s">
        <v>44</v>
      </c>
      <c r="C23" s="22"/>
      <c r="D23" s="22">
        <v>2</v>
      </c>
      <c r="E23" s="22"/>
      <c r="F23" s="22">
        <v>2</v>
      </c>
      <c r="G23" s="22">
        <v>1</v>
      </c>
      <c r="H23" s="22">
        <v>1</v>
      </c>
      <c r="I23" s="22"/>
      <c r="J23" s="22">
        <v>540</v>
      </c>
      <c r="K23" s="22"/>
      <c r="L23" s="22">
        <v>1</v>
      </c>
      <c r="M23" s="22">
        <v>1</v>
      </c>
      <c r="N23" s="22">
        <v>1</v>
      </c>
      <c r="O23" s="22">
        <v>1</v>
      </c>
      <c r="P23" s="22">
        <v>0</v>
      </c>
      <c r="Q23" s="22">
        <f t="shared" si="9"/>
        <v>4</v>
      </c>
      <c r="R23" s="22">
        <v>2</v>
      </c>
      <c r="S23" s="22">
        <v>1</v>
      </c>
      <c r="T23" s="22">
        <v>2</v>
      </c>
      <c r="U23" s="22">
        <v>21.8</v>
      </c>
      <c r="V23" s="22">
        <v>4.0999999999999996</v>
      </c>
      <c r="W23" s="22">
        <v>17.100000000000001</v>
      </c>
      <c r="X23" s="22">
        <v>3.8</v>
      </c>
      <c r="Y23" s="22">
        <v>10</v>
      </c>
      <c r="Z23" s="12">
        <f t="shared" si="2"/>
        <v>-1.1463414634146341</v>
      </c>
      <c r="AA23" s="12">
        <f t="shared" si="3"/>
        <v>0.23285246876859012</v>
      </c>
      <c r="AB23" s="9">
        <f t="shared" si="4"/>
        <v>9</v>
      </c>
      <c r="AC23" s="12">
        <f t="shared" si="5"/>
        <v>0.91428571428571426</v>
      </c>
      <c r="AD23" s="12">
        <f t="shared" si="6"/>
        <v>-1.0480836236933797</v>
      </c>
      <c r="AE23" s="8">
        <f t="shared" si="8"/>
        <v>-1.0480836236933797</v>
      </c>
    </row>
    <row r="24" spans="1:31" ht="15" customHeight="1" x14ac:dyDescent="0.25">
      <c r="A24" s="20">
        <v>72</v>
      </c>
      <c r="B24" s="25" t="s">
        <v>60</v>
      </c>
      <c r="C24" s="22">
        <v>5.5</v>
      </c>
      <c r="D24" s="22">
        <v>3</v>
      </c>
      <c r="E24" s="22">
        <v>120</v>
      </c>
      <c r="F24" s="22">
        <v>1</v>
      </c>
      <c r="G24" s="22">
        <v>1</v>
      </c>
      <c r="H24" s="22">
        <v>1</v>
      </c>
      <c r="I24" s="22"/>
      <c r="J24" s="22">
        <v>30</v>
      </c>
      <c r="K24" s="22">
        <v>0.05</v>
      </c>
      <c r="L24" s="22">
        <v>1</v>
      </c>
      <c r="M24" s="22">
        <v>0</v>
      </c>
      <c r="N24" s="22">
        <v>0</v>
      </c>
      <c r="O24" s="22">
        <v>1</v>
      </c>
      <c r="P24" s="22">
        <v>0</v>
      </c>
      <c r="Q24" s="22">
        <f>SUM(L24:P24)</f>
        <v>2</v>
      </c>
      <c r="R24" s="22">
        <v>2</v>
      </c>
      <c r="S24" s="22">
        <v>1</v>
      </c>
      <c r="T24" s="22">
        <v>2</v>
      </c>
      <c r="U24" s="22">
        <v>28.76</v>
      </c>
      <c r="V24" s="22">
        <v>8.8800000000000008</v>
      </c>
      <c r="W24" s="22">
        <v>28.86</v>
      </c>
      <c r="X24" s="22">
        <v>9.6300000000000008</v>
      </c>
      <c r="Y24" s="22">
        <v>10</v>
      </c>
      <c r="Z24" s="12">
        <f t="shared" si="2"/>
        <v>1.126126126126102E-2</v>
      </c>
      <c r="AA24" s="12">
        <f t="shared" si="3"/>
        <v>0.20000317040012988</v>
      </c>
      <c r="AB24" s="9">
        <f t="shared" si="4"/>
        <v>9</v>
      </c>
      <c r="AC24" s="12">
        <f t="shared" si="5"/>
        <v>0.91428571428571426</v>
      </c>
      <c r="AD24" s="12">
        <f t="shared" si="6"/>
        <v>1.0296010296010075E-2</v>
      </c>
      <c r="AE24" s="8">
        <f>-AD24</f>
        <v>-1.0296010296010075E-2</v>
      </c>
    </row>
    <row r="25" spans="1:31" ht="15" customHeight="1" x14ac:dyDescent="0.25">
      <c r="A25" s="20">
        <v>74</v>
      </c>
      <c r="B25" s="25" t="s">
        <v>60</v>
      </c>
      <c r="C25" s="22">
        <v>7.5</v>
      </c>
      <c r="D25" s="22">
        <v>3</v>
      </c>
      <c r="E25" s="22"/>
      <c r="F25" s="22">
        <v>1</v>
      </c>
      <c r="G25" s="22">
        <v>1</v>
      </c>
      <c r="H25" s="22">
        <v>1</v>
      </c>
      <c r="I25" s="22"/>
      <c r="J25" s="22">
        <v>30</v>
      </c>
      <c r="K25" s="22">
        <v>0.05</v>
      </c>
      <c r="L25" s="22">
        <v>1</v>
      </c>
      <c r="M25" s="22">
        <v>0</v>
      </c>
      <c r="N25" s="22">
        <v>0</v>
      </c>
      <c r="O25" s="22">
        <v>1</v>
      </c>
      <c r="P25" s="22">
        <v>0</v>
      </c>
      <c r="Q25" s="22">
        <f t="shared" si="9"/>
        <v>2</v>
      </c>
      <c r="R25" s="22">
        <v>2</v>
      </c>
      <c r="S25" s="22">
        <v>1</v>
      </c>
      <c r="T25" s="22">
        <v>2</v>
      </c>
      <c r="U25" s="22">
        <v>22.11</v>
      </c>
      <c r="V25" s="22">
        <v>8.65</v>
      </c>
      <c r="W25" s="22">
        <v>17.170000000000002</v>
      </c>
      <c r="X25" s="22">
        <v>8.0500000000000007</v>
      </c>
      <c r="Y25" s="22">
        <v>10</v>
      </c>
      <c r="Z25" s="12">
        <f t="shared" si="2"/>
        <v>-0.57109826589595347</v>
      </c>
      <c r="AA25" s="12">
        <f t="shared" si="3"/>
        <v>0.20815383073273414</v>
      </c>
      <c r="AB25" s="9">
        <f t="shared" si="4"/>
        <v>9</v>
      </c>
      <c r="AC25" s="12">
        <f t="shared" si="5"/>
        <v>0.91428571428571426</v>
      </c>
      <c r="AD25" s="12">
        <f t="shared" si="6"/>
        <v>-0.52214698596201459</v>
      </c>
      <c r="AE25" s="8">
        <f t="shared" ref="AE25:AE26" si="10">-AD25</f>
        <v>0.52214698596201459</v>
      </c>
    </row>
    <row r="26" spans="1:31" ht="15" customHeight="1" x14ac:dyDescent="0.25">
      <c r="A26" s="20">
        <v>76</v>
      </c>
      <c r="B26" s="25" t="s">
        <v>60</v>
      </c>
      <c r="C26" s="22">
        <v>11.5</v>
      </c>
      <c r="D26" s="22">
        <v>3</v>
      </c>
      <c r="E26" s="22"/>
      <c r="F26" s="22">
        <v>1</v>
      </c>
      <c r="G26" s="22">
        <v>1</v>
      </c>
      <c r="H26" s="22">
        <v>1</v>
      </c>
      <c r="I26" s="22"/>
      <c r="J26" s="22">
        <v>30</v>
      </c>
      <c r="K26" s="22">
        <v>0.05</v>
      </c>
      <c r="L26" s="22">
        <v>1</v>
      </c>
      <c r="M26" s="22">
        <v>0</v>
      </c>
      <c r="N26" s="22">
        <v>0</v>
      </c>
      <c r="O26" s="22">
        <v>1</v>
      </c>
      <c r="P26" s="22">
        <v>0</v>
      </c>
      <c r="Q26" s="22">
        <f t="shared" si="9"/>
        <v>2</v>
      </c>
      <c r="R26" s="22">
        <v>2</v>
      </c>
      <c r="S26" s="22">
        <v>1</v>
      </c>
      <c r="T26" s="22">
        <v>2</v>
      </c>
      <c r="U26" s="22">
        <v>13.07</v>
      </c>
      <c r="V26" s="22">
        <v>3.1</v>
      </c>
      <c r="W26" s="22">
        <v>13.23</v>
      </c>
      <c r="X26" s="22">
        <v>6.04</v>
      </c>
      <c r="Y26" s="22">
        <v>10</v>
      </c>
      <c r="Z26" s="12">
        <f t="shared" si="2"/>
        <v>5.1612903225806493E-2</v>
      </c>
      <c r="AA26" s="12">
        <f t="shared" si="3"/>
        <v>0.20006659729448492</v>
      </c>
      <c r="AB26" s="9">
        <f t="shared" si="4"/>
        <v>9</v>
      </c>
      <c r="AC26" s="12">
        <f t="shared" si="5"/>
        <v>0.91428571428571426</v>
      </c>
      <c r="AD26" s="12">
        <f t="shared" si="6"/>
        <v>4.7188940092165933E-2</v>
      </c>
      <c r="AE26" s="8">
        <f t="shared" si="10"/>
        <v>-4.7188940092165933E-2</v>
      </c>
    </row>
    <row r="27" spans="1:31" ht="15" customHeight="1" x14ac:dyDescent="0.25">
      <c r="A27" s="20">
        <v>79</v>
      </c>
      <c r="B27" s="25" t="s">
        <v>45</v>
      </c>
      <c r="C27" s="22"/>
      <c r="D27" s="22">
        <v>3</v>
      </c>
      <c r="E27" s="22"/>
      <c r="F27" s="22">
        <v>1</v>
      </c>
      <c r="G27" s="22">
        <v>1</v>
      </c>
      <c r="H27" s="22">
        <v>1</v>
      </c>
      <c r="I27" s="22"/>
      <c r="J27" s="22">
        <v>270</v>
      </c>
      <c r="K27" s="22">
        <v>2</v>
      </c>
      <c r="L27" s="22">
        <v>1</v>
      </c>
      <c r="M27" s="22">
        <v>0</v>
      </c>
      <c r="N27" s="22">
        <v>0</v>
      </c>
      <c r="O27" s="22">
        <v>1</v>
      </c>
      <c r="P27" s="22">
        <v>1</v>
      </c>
      <c r="Q27" s="22">
        <f t="shared" si="9"/>
        <v>3</v>
      </c>
      <c r="R27" s="22">
        <v>2</v>
      </c>
      <c r="S27" s="22">
        <v>1</v>
      </c>
      <c r="T27" s="22">
        <v>2</v>
      </c>
      <c r="U27" s="22">
        <v>11.4</v>
      </c>
      <c r="V27" s="22">
        <v>6.7</v>
      </c>
      <c r="W27" s="22">
        <v>13.7</v>
      </c>
      <c r="X27" s="22">
        <v>7.8</v>
      </c>
      <c r="Y27" s="22">
        <v>17</v>
      </c>
      <c r="Z27" s="12">
        <f t="shared" si="2"/>
        <v>0.34328358208955206</v>
      </c>
      <c r="AA27" s="12">
        <f t="shared" si="3"/>
        <v>0.11938005320194461</v>
      </c>
      <c r="AB27" s="9">
        <f t="shared" si="4"/>
        <v>16</v>
      </c>
      <c r="AC27" s="12">
        <f t="shared" si="5"/>
        <v>0.95238095238095233</v>
      </c>
      <c r="AD27" s="12">
        <f t="shared" si="6"/>
        <v>0.32693674484719243</v>
      </c>
      <c r="AE27" s="8">
        <f t="shared" si="8"/>
        <v>0.32693674484719243</v>
      </c>
    </row>
    <row r="28" spans="1:31" ht="15" customHeight="1" x14ac:dyDescent="0.25">
      <c r="A28" s="20">
        <v>83</v>
      </c>
      <c r="B28" s="25" t="s">
        <v>45</v>
      </c>
      <c r="C28" s="22"/>
      <c r="D28" s="22">
        <v>3</v>
      </c>
      <c r="E28" s="22"/>
      <c r="F28" s="22">
        <v>1</v>
      </c>
      <c r="G28" s="22">
        <v>1</v>
      </c>
      <c r="H28" s="22">
        <v>1</v>
      </c>
      <c r="I28" s="22"/>
      <c r="J28" s="22">
        <v>270</v>
      </c>
      <c r="K28" s="22">
        <v>2</v>
      </c>
      <c r="L28" s="22">
        <v>1</v>
      </c>
      <c r="M28" s="22">
        <v>0</v>
      </c>
      <c r="N28" s="22">
        <v>0</v>
      </c>
      <c r="O28" s="22">
        <v>1</v>
      </c>
      <c r="P28" s="22">
        <v>1</v>
      </c>
      <c r="Q28" s="22">
        <f t="shared" si="9"/>
        <v>3</v>
      </c>
      <c r="R28" s="22">
        <v>2</v>
      </c>
      <c r="S28" s="22">
        <v>1</v>
      </c>
      <c r="T28" s="22">
        <v>2</v>
      </c>
      <c r="U28" s="22">
        <v>1.9</v>
      </c>
      <c r="V28" s="22">
        <v>2.2999999999999998</v>
      </c>
      <c r="W28" s="22">
        <v>2.8</v>
      </c>
      <c r="X28" s="22">
        <v>3</v>
      </c>
      <c r="Y28" s="22">
        <v>17</v>
      </c>
      <c r="Z28" s="12">
        <f t="shared" si="2"/>
        <v>0.39130434782608697</v>
      </c>
      <c r="AA28" s="12">
        <f t="shared" si="3"/>
        <v>0.11989881018569999</v>
      </c>
      <c r="AB28" s="9">
        <f t="shared" si="4"/>
        <v>16</v>
      </c>
      <c r="AC28" s="12">
        <f t="shared" si="5"/>
        <v>0.95238095238095233</v>
      </c>
      <c r="AD28" s="12">
        <f t="shared" si="6"/>
        <v>0.37267080745341613</v>
      </c>
      <c r="AE28" s="8">
        <f t="shared" si="8"/>
        <v>0.37267080745341613</v>
      </c>
    </row>
    <row r="29" spans="1:31" ht="15" customHeight="1" x14ac:dyDescent="0.25">
      <c r="A29" s="20">
        <v>87</v>
      </c>
      <c r="B29" s="25" t="s">
        <v>45</v>
      </c>
      <c r="C29" s="22"/>
      <c r="D29" s="22">
        <v>3</v>
      </c>
      <c r="E29" s="22"/>
      <c r="F29" s="22">
        <v>1</v>
      </c>
      <c r="G29" s="22">
        <v>1</v>
      </c>
      <c r="H29" s="22">
        <v>1</v>
      </c>
      <c r="I29" s="22"/>
      <c r="J29" s="22">
        <v>270</v>
      </c>
      <c r="K29" s="22">
        <v>2</v>
      </c>
      <c r="L29" s="22">
        <v>1</v>
      </c>
      <c r="M29" s="22">
        <v>0</v>
      </c>
      <c r="N29" s="22">
        <v>0</v>
      </c>
      <c r="O29" s="22">
        <v>1</v>
      </c>
      <c r="P29" s="22">
        <v>1</v>
      </c>
      <c r="Q29" s="22">
        <f t="shared" si="9"/>
        <v>3</v>
      </c>
      <c r="R29" s="22">
        <v>2</v>
      </c>
      <c r="S29" s="22">
        <v>1</v>
      </c>
      <c r="T29" s="22">
        <v>2</v>
      </c>
      <c r="U29" s="22">
        <v>2.8</v>
      </c>
      <c r="V29" s="22">
        <v>2.1</v>
      </c>
      <c r="W29" s="22">
        <v>5.5</v>
      </c>
      <c r="X29" s="22">
        <v>2.9</v>
      </c>
      <c r="Y29" s="22">
        <v>17</v>
      </c>
      <c r="Z29" s="12">
        <f t="shared" si="2"/>
        <v>1.2857142857142858</v>
      </c>
      <c r="AA29" s="12">
        <f t="shared" si="3"/>
        <v>0.14195678271308523</v>
      </c>
      <c r="AB29" s="9">
        <f t="shared" si="4"/>
        <v>16</v>
      </c>
      <c r="AC29" s="12">
        <f t="shared" si="5"/>
        <v>0.95238095238095233</v>
      </c>
      <c r="AD29" s="12">
        <f t="shared" si="6"/>
        <v>1.2244897959183674</v>
      </c>
      <c r="AE29" s="8">
        <f t="shared" si="8"/>
        <v>1.2244897959183674</v>
      </c>
    </row>
    <row r="30" spans="1:31" ht="15" customHeight="1" x14ac:dyDescent="0.25">
      <c r="A30" s="20">
        <v>91</v>
      </c>
      <c r="B30" s="25" t="s">
        <v>46</v>
      </c>
      <c r="C30" s="22">
        <v>32.299999999999997</v>
      </c>
      <c r="D30" s="22">
        <v>3</v>
      </c>
      <c r="E30" s="22"/>
      <c r="F30" s="22">
        <v>1</v>
      </c>
      <c r="G30" s="22">
        <v>2</v>
      </c>
      <c r="H30" s="22">
        <v>1</v>
      </c>
      <c r="I30" s="22"/>
      <c r="J30" s="22">
        <v>30</v>
      </c>
      <c r="K30" s="22">
        <v>1</v>
      </c>
      <c r="L30" s="22">
        <v>1</v>
      </c>
      <c r="M30" s="22">
        <v>0</v>
      </c>
      <c r="N30" s="22">
        <v>0</v>
      </c>
      <c r="O30" s="22">
        <v>1</v>
      </c>
      <c r="P30" s="22">
        <v>0</v>
      </c>
      <c r="Q30" s="22">
        <f t="shared" si="9"/>
        <v>2</v>
      </c>
      <c r="R30" s="22">
        <v>2</v>
      </c>
      <c r="S30" s="22">
        <v>1</v>
      </c>
      <c r="T30" s="22">
        <v>2</v>
      </c>
      <c r="U30" s="22">
        <v>3.7</v>
      </c>
      <c r="V30" s="22">
        <v>1.3</v>
      </c>
      <c r="W30" s="22">
        <v>3.9</v>
      </c>
      <c r="X30" s="22">
        <v>1.7</v>
      </c>
      <c r="Y30" s="22">
        <v>6</v>
      </c>
      <c r="Z30" s="12">
        <f t="shared" si="2"/>
        <v>0.15384615384615363</v>
      </c>
      <c r="AA30" s="12">
        <f t="shared" si="3"/>
        <v>0.33431952662721892</v>
      </c>
      <c r="AB30" s="9">
        <f t="shared" si="4"/>
        <v>5</v>
      </c>
      <c r="AC30" s="12">
        <f t="shared" si="5"/>
        <v>0.84210526315789469</v>
      </c>
      <c r="AD30" s="12">
        <f t="shared" si="6"/>
        <v>0.12955465587044515</v>
      </c>
      <c r="AE30" s="8">
        <f t="shared" si="8"/>
        <v>0.12955465587044515</v>
      </c>
    </row>
    <row r="31" spans="1:31" ht="15" customHeight="1" x14ac:dyDescent="0.25">
      <c r="A31" s="20">
        <v>93</v>
      </c>
      <c r="B31" s="25" t="s">
        <v>46</v>
      </c>
      <c r="C31" s="22">
        <v>32.299999999999997</v>
      </c>
      <c r="D31" s="22">
        <v>3</v>
      </c>
      <c r="E31" s="22"/>
      <c r="F31" s="22">
        <v>1</v>
      </c>
      <c r="G31" s="22">
        <v>2</v>
      </c>
      <c r="H31" s="22">
        <v>1</v>
      </c>
      <c r="I31" s="22"/>
      <c r="J31" s="22">
        <v>30</v>
      </c>
      <c r="K31" s="22">
        <v>1</v>
      </c>
      <c r="L31" s="22">
        <v>1</v>
      </c>
      <c r="M31" s="22">
        <v>0</v>
      </c>
      <c r="N31" s="22">
        <v>0</v>
      </c>
      <c r="O31" s="22">
        <v>1</v>
      </c>
      <c r="P31" s="22">
        <v>0</v>
      </c>
      <c r="Q31" s="22">
        <f t="shared" si="9"/>
        <v>2</v>
      </c>
      <c r="R31" s="22">
        <v>2</v>
      </c>
      <c r="S31" s="22">
        <v>1</v>
      </c>
      <c r="T31" s="22">
        <v>2</v>
      </c>
      <c r="U31" s="22">
        <v>3.8</v>
      </c>
      <c r="V31" s="22">
        <v>1.8</v>
      </c>
      <c r="W31" s="22">
        <v>3.4</v>
      </c>
      <c r="X31" s="22">
        <v>1.6</v>
      </c>
      <c r="Y31" s="22">
        <v>6</v>
      </c>
      <c r="Z31" s="12">
        <f t="shared" si="2"/>
        <v>-0.22222222222222215</v>
      </c>
      <c r="AA31" s="12">
        <f t="shared" si="3"/>
        <v>0.33539094650205759</v>
      </c>
      <c r="AB31" s="9">
        <f t="shared" si="4"/>
        <v>5</v>
      </c>
      <c r="AC31" s="12">
        <f t="shared" si="5"/>
        <v>0.84210526315789469</v>
      </c>
      <c r="AD31" s="12">
        <f t="shared" si="6"/>
        <v>-0.18713450292397654</v>
      </c>
      <c r="AE31" s="8">
        <f t="shared" si="8"/>
        <v>-0.18713450292397654</v>
      </c>
    </row>
    <row r="32" spans="1:31" ht="15" customHeight="1" x14ac:dyDescent="0.25">
      <c r="A32" s="20">
        <v>95</v>
      </c>
      <c r="B32" s="25" t="s">
        <v>46</v>
      </c>
      <c r="C32" s="22">
        <v>32.299999999999997</v>
      </c>
      <c r="D32" s="22">
        <v>3</v>
      </c>
      <c r="E32" s="22"/>
      <c r="F32" s="22">
        <v>1</v>
      </c>
      <c r="G32" s="22">
        <v>2</v>
      </c>
      <c r="H32" s="22">
        <v>1</v>
      </c>
      <c r="I32" s="22"/>
      <c r="J32" s="22">
        <v>30</v>
      </c>
      <c r="K32" s="22">
        <v>1</v>
      </c>
      <c r="L32" s="22">
        <v>1</v>
      </c>
      <c r="M32" s="22">
        <v>0</v>
      </c>
      <c r="N32" s="22">
        <v>0</v>
      </c>
      <c r="O32" s="22">
        <v>1</v>
      </c>
      <c r="P32" s="22">
        <v>0</v>
      </c>
      <c r="Q32" s="22">
        <f t="shared" si="9"/>
        <v>2</v>
      </c>
      <c r="R32" s="22">
        <v>2</v>
      </c>
      <c r="S32" s="22">
        <v>1</v>
      </c>
      <c r="T32" s="22">
        <v>2</v>
      </c>
      <c r="U32" s="22">
        <v>4.3</v>
      </c>
      <c r="V32" s="22">
        <v>1.7</v>
      </c>
      <c r="W32" s="22">
        <v>3.6</v>
      </c>
      <c r="X32" s="22">
        <v>1.5</v>
      </c>
      <c r="Y32" s="22">
        <v>6</v>
      </c>
      <c r="Z32" s="12">
        <f t="shared" si="2"/>
        <v>-0.41176470588235281</v>
      </c>
      <c r="AA32" s="12">
        <f t="shared" si="3"/>
        <v>0.3403979238754325</v>
      </c>
      <c r="AB32" s="9">
        <f t="shared" si="4"/>
        <v>5</v>
      </c>
      <c r="AC32" s="12">
        <f t="shared" si="5"/>
        <v>0.84210526315789469</v>
      </c>
      <c r="AD32" s="12">
        <f t="shared" si="6"/>
        <v>-0.34674922600619185</v>
      </c>
      <c r="AE32" s="8">
        <f t="shared" si="8"/>
        <v>-0.34674922600619185</v>
      </c>
    </row>
    <row r="33" spans="1:31" ht="15" customHeight="1" x14ac:dyDescent="0.25">
      <c r="A33" s="20">
        <v>100</v>
      </c>
      <c r="B33" s="25" t="s">
        <v>47</v>
      </c>
      <c r="C33" s="22"/>
      <c r="D33" s="22">
        <v>3</v>
      </c>
      <c r="E33" s="22"/>
      <c r="F33" s="22">
        <v>1</v>
      </c>
      <c r="G33" s="22">
        <v>1</v>
      </c>
      <c r="H33" s="22">
        <v>1</v>
      </c>
      <c r="I33" s="22"/>
      <c r="J33" s="22">
        <v>160</v>
      </c>
      <c r="K33" s="22">
        <v>7</v>
      </c>
      <c r="L33" s="22">
        <v>1</v>
      </c>
      <c r="M33" s="22">
        <v>0</v>
      </c>
      <c r="N33" s="22">
        <v>0</v>
      </c>
      <c r="O33" s="22">
        <v>1</v>
      </c>
      <c r="P33" s="22">
        <v>0</v>
      </c>
      <c r="Q33" s="22">
        <f t="shared" si="9"/>
        <v>2</v>
      </c>
      <c r="R33" s="22">
        <v>2</v>
      </c>
      <c r="S33" s="22">
        <v>1</v>
      </c>
      <c r="T33" s="22">
        <v>2</v>
      </c>
      <c r="U33" s="22">
        <v>30.42</v>
      </c>
      <c r="V33" s="22">
        <v>25.79</v>
      </c>
      <c r="W33" s="22">
        <v>26.9</v>
      </c>
      <c r="X33" s="22">
        <v>9</v>
      </c>
      <c r="Y33" s="22">
        <v>20</v>
      </c>
      <c r="Z33" s="12">
        <f t="shared" si="2"/>
        <v>-0.13648701046917422</v>
      </c>
      <c r="AA33" s="12">
        <f t="shared" si="3"/>
        <v>0.10023285880033517</v>
      </c>
      <c r="AB33" s="9">
        <f t="shared" si="4"/>
        <v>19</v>
      </c>
      <c r="AC33" s="12">
        <f t="shared" si="5"/>
        <v>0.96</v>
      </c>
      <c r="AD33" s="12">
        <f t="shared" si="6"/>
        <v>-0.13102753005040724</v>
      </c>
      <c r="AE33" s="8">
        <f>-AD33</f>
        <v>0.13102753005040724</v>
      </c>
    </row>
    <row r="34" spans="1:31" ht="15" customHeight="1" x14ac:dyDescent="0.25">
      <c r="A34" s="20">
        <v>101</v>
      </c>
      <c r="B34" s="25" t="s">
        <v>47</v>
      </c>
      <c r="C34" s="22"/>
      <c r="D34" s="22">
        <v>3</v>
      </c>
      <c r="E34" s="22"/>
      <c r="F34" s="22">
        <v>1</v>
      </c>
      <c r="G34" s="22">
        <v>1</v>
      </c>
      <c r="H34" s="22">
        <v>1</v>
      </c>
      <c r="I34" s="22"/>
      <c r="J34" s="22">
        <v>160</v>
      </c>
      <c r="K34" s="22">
        <v>7</v>
      </c>
      <c r="L34" s="22">
        <v>1</v>
      </c>
      <c r="M34" s="22">
        <v>0</v>
      </c>
      <c r="N34" s="22">
        <v>0</v>
      </c>
      <c r="O34" s="22">
        <v>1</v>
      </c>
      <c r="P34" s="22">
        <v>0</v>
      </c>
      <c r="Q34" s="22">
        <f t="shared" si="9"/>
        <v>2</v>
      </c>
      <c r="R34" s="22">
        <v>2</v>
      </c>
      <c r="S34" s="22">
        <v>1</v>
      </c>
      <c r="T34" s="22">
        <v>2</v>
      </c>
      <c r="U34" s="22">
        <v>56.4</v>
      </c>
      <c r="V34" s="22">
        <v>15.11</v>
      </c>
      <c r="W34" s="22">
        <v>52.41</v>
      </c>
      <c r="X34" s="22">
        <v>12.48</v>
      </c>
      <c r="Y34" s="22">
        <v>20</v>
      </c>
      <c r="Z34" s="12">
        <f t="shared" si="2"/>
        <v>-0.26406353408338862</v>
      </c>
      <c r="AA34" s="12">
        <f t="shared" si="3"/>
        <v>0.10087161937540762</v>
      </c>
      <c r="AB34" s="9">
        <f t="shared" si="4"/>
        <v>19</v>
      </c>
      <c r="AC34" s="12">
        <f t="shared" si="5"/>
        <v>0.96</v>
      </c>
      <c r="AD34" s="12">
        <f t="shared" si="6"/>
        <v>-0.25350099272005305</v>
      </c>
      <c r="AE34" s="8">
        <f>-AD34</f>
        <v>0.25350099272005305</v>
      </c>
    </row>
    <row r="35" spans="1:31" ht="15" customHeight="1" x14ac:dyDescent="0.25">
      <c r="A35" s="20">
        <v>104</v>
      </c>
      <c r="B35" s="25" t="s">
        <v>61</v>
      </c>
      <c r="C35" s="22">
        <v>19.399999999999999</v>
      </c>
      <c r="D35" s="22">
        <v>3</v>
      </c>
      <c r="E35" s="22">
        <v>39</v>
      </c>
      <c r="F35" s="22">
        <v>1</v>
      </c>
      <c r="G35" s="22">
        <v>2</v>
      </c>
      <c r="H35" s="22">
        <v>1</v>
      </c>
      <c r="I35" s="22"/>
      <c r="J35" s="22">
        <v>180</v>
      </c>
      <c r="K35" s="22">
        <v>1</v>
      </c>
      <c r="L35" s="22">
        <v>1</v>
      </c>
      <c r="M35" s="22">
        <v>0</v>
      </c>
      <c r="N35" s="22">
        <v>0</v>
      </c>
      <c r="O35" s="22">
        <v>1</v>
      </c>
      <c r="P35" s="22">
        <v>0</v>
      </c>
      <c r="Q35" s="22">
        <f t="shared" si="9"/>
        <v>2</v>
      </c>
      <c r="R35" s="22">
        <v>1</v>
      </c>
      <c r="S35" s="22">
        <v>1</v>
      </c>
      <c r="T35" s="22">
        <v>2</v>
      </c>
      <c r="U35" s="22">
        <v>4.3099999999999996</v>
      </c>
      <c r="V35" s="22">
        <v>2.2999999999999998</v>
      </c>
      <c r="W35" s="22">
        <v>8.6999999999999993</v>
      </c>
      <c r="X35" s="22">
        <v>5.9</v>
      </c>
      <c r="Y35" s="22">
        <v>20</v>
      </c>
      <c r="Z35" s="12">
        <f t="shared" si="2"/>
        <v>1.9086956521739131</v>
      </c>
      <c r="AA35" s="12">
        <f t="shared" si="3"/>
        <v>0.14553898865784498</v>
      </c>
      <c r="AB35" s="9">
        <f t="shared" si="4"/>
        <v>19</v>
      </c>
      <c r="AC35" s="12">
        <f t="shared" si="5"/>
        <v>0.96</v>
      </c>
      <c r="AD35" s="12">
        <f t="shared" si="6"/>
        <v>1.8323478260869566</v>
      </c>
      <c r="AE35" s="8">
        <f>-AD35</f>
        <v>-1.8323478260869566</v>
      </c>
    </row>
    <row r="36" spans="1:31" ht="15" customHeight="1" x14ac:dyDescent="0.25">
      <c r="A36" s="20">
        <v>108</v>
      </c>
      <c r="B36" s="25" t="s">
        <v>62</v>
      </c>
      <c r="C36" s="22">
        <v>21.2</v>
      </c>
      <c r="D36" s="22">
        <v>3</v>
      </c>
      <c r="E36" s="22">
        <v>20</v>
      </c>
      <c r="F36" s="22">
        <v>1</v>
      </c>
      <c r="G36" s="22">
        <v>2</v>
      </c>
      <c r="H36" s="22">
        <v>3</v>
      </c>
      <c r="I36" s="22">
        <v>120</v>
      </c>
      <c r="J36" s="22">
        <v>37</v>
      </c>
      <c r="K36" s="22">
        <v>7</v>
      </c>
      <c r="L36" s="22">
        <v>1</v>
      </c>
      <c r="M36" s="22">
        <v>0</v>
      </c>
      <c r="N36" s="22">
        <v>0</v>
      </c>
      <c r="O36" s="22">
        <v>1</v>
      </c>
      <c r="P36" s="22">
        <v>0</v>
      </c>
      <c r="Q36" s="22">
        <f t="shared" si="9"/>
        <v>2</v>
      </c>
      <c r="R36" s="22">
        <v>2</v>
      </c>
      <c r="S36" s="22">
        <v>1</v>
      </c>
      <c r="T36" s="22">
        <v>2</v>
      </c>
      <c r="U36" s="22">
        <v>4.3</v>
      </c>
      <c r="V36" s="22">
        <v>1.5</v>
      </c>
      <c r="W36" s="22">
        <v>4.7</v>
      </c>
      <c r="X36" s="22">
        <v>1.8</v>
      </c>
      <c r="Y36" s="22">
        <v>10</v>
      </c>
      <c r="Z36" s="12">
        <f t="shared" si="2"/>
        <v>0.26666666666666689</v>
      </c>
      <c r="AA36" s="12">
        <f t="shared" si="3"/>
        <v>0.20177777777777778</v>
      </c>
      <c r="AB36" s="9">
        <f t="shared" si="4"/>
        <v>9</v>
      </c>
      <c r="AC36" s="12">
        <f t="shared" si="5"/>
        <v>0.91428571428571426</v>
      </c>
      <c r="AD36" s="12">
        <f t="shared" si="6"/>
        <v>0.243809523809524</v>
      </c>
      <c r="AE36" s="8">
        <f t="shared" si="8"/>
        <v>0.243809523809524</v>
      </c>
    </row>
    <row r="37" spans="1:31" ht="15" customHeight="1" x14ac:dyDescent="0.25">
      <c r="A37" s="20">
        <v>109</v>
      </c>
      <c r="B37" s="25" t="s">
        <v>62</v>
      </c>
      <c r="C37" s="22">
        <v>21.2</v>
      </c>
      <c r="D37" s="22">
        <v>3</v>
      </c>
      <c r="E37" s="22"/>
      <c r="F37" s="22">
        <v>1</v>
      </c>
      <c r="G37" s="22">
        <v>2</v>
      </c>
      <c r="H37" s="22">
        <v>3</v>
      </c>
      <c r="I37" s="22">
        <v>120</v>
      </c>
      <c r="J37" s="22">
        <v>37</v>
      </c>
      <c r="K37" s="22">
        <v>7</v>
      </c>
      <c r="L37" s="22">
        <v>1</v>
      </c>
      <c r="M37" s="22">
        <v>0</v>
      </c>
      <c r="N37" s="22">
        <v>0</v>
      </c>
      <c r="O37" s="22">
        <v>1</v>
      </c>
      <c r="P37" s="22">
        <v>0</v>
      </c>
      <c r="Q37" s="22">
        <f t="shared" si="9"/>
        <v>2</v>
      </c>
      <c r="R37" s="22">
        <v>2</v>
      </c>
      <c r="S37" s="22">
        <v>1</v>
      </c>
      <c r="T37" s="22">
        <v>2</v>
      </c>
      <c r="U37" s="22">
        <v>4.0999999999999996</v>
      </c>
      <c r="V37" s="22">
        <v>1.4</v>
      </c>
      <c r="W37" s="22">
        <v>4.0999999999999996</v>
      </c>
      <c r="X37" s="22">
        <v>1.2</v>
      </c>
      <c r="Y37" s="22">
        <v>10</v>
      </c>
      <c r="Z37" s="12">
        <f t="shared" si="2"/>
        <v>0</v>
      </c>
      <c r="AA37" s="12">
        <f t="shared" si="3"/>
        <v>0.2</v>
      </c>
      <c r="AB37" s="9">
        <f t="shared" si="4"/>
        <v>9</v>
      </c>
      <c r="AC37" s="12">
        <f t="shared" si="5"/>
        <v>0.91428571428571426</v>
      </c>
      <c r="AD37" s="12">
        <f t="shared" si="6"/>
        <v>0</v>
      </c>
      <c r="AE37" s="8">
        <f t="shared" si="8"/>
        <v>0</v>
      </c>
    </row>
    <row r="38" spans="1:31" ht="15" customHeight="1" x14ac:dyDescent="0.25">
      <c r="A38" s="20">
        <v>114</v>
      </c>
      <c r="B38" s="25" t="s">
        <v>63</v>
      </c>
      <c r="C38" s="22"/>
      <c r="D38" s="22">
        <v>1</v>
      </c>
      <c r="E38" s="22">
        <v>54</v>
      </c>
      <c r="F38" s="22">
        <v>1</v>
      </c>
      <c r="G38" s="22">
        <v>1</v>
      </c>
      <c r="H38" s="22">
        <v>1</v>
      </c>
      <c r="I38" s="22"/>
      <c r="J38" s="22"/>
      <c r="K38" s="22">
        <v>21</v>
      </c>
      <c r="L38" s="22">
        <v>1</v>
      </c>
      <c r="M38" s="22">
        <v>0</v>
      </c>
      <c r="N38" s="22">
        <v>0</v>
      </c>
      <c r="O38" s="22">
        <v>1</v>
      </c>
      <c r="P38" s="22">
        <v>0</v>
      </c>
      <c r="Q38" s="22">
        <f t="shared" si="9"/>
        <v>2</v>
      </c>
      <c r="R38" s="22">
        <v>2</v>
      </c>
      <c r="S38" s="22">
        <v>1</v>
      </c>
      <c r="T38" s="22">
        <v>2</v>
      </c>
      <c r="U38" s="22">
        <v>64.41</v>
      </c>
      <c r="V38" s="22">
        <v>17.75</v>
      </c>
      <c r="W38" s="22">
        <v>58.12</v>
      </c>
      <c r="X38" s="22">
        <v>16.21</v>
      </c>
      <c r="Y38" s="22">
        <v>18</v>
      </c>
      <c r="Z38" s="12">
        <f t="shared" si="2"/>
        <v>-0.35436619718309853</v>
      </c>
      <c r="AA38" s="12">
        <f t="shared" si="3"/>
        <v>0.11285521391258348</v>
      </c>
      <c r="AB38" s="9">
        <f t="shared" si="4"/>
        <v>17</v>
      </c>
      <c r="AC38" s="12">
        <f t="shared" si="5"/>
        <v>0.95522388059701491</v>
      </c>
      <c r="AD38" s="12">
        <f t="shared" si="6"/>
        <v>-0.33849905402564634</v>
      </c>
      <c r="AE38" s="8">
        <f t="shared" si="8"/>
        <v>-0.33849905402564634</v>
      </c>
    </row>
    <row r="39" spans="1:31" ht="15" customHeight="1" x14ac:dyDescent="0.25">
      <c r="A39" s="20">
        <v>115</v>
      </c>
      <c r="B39" s="25" t="s">
        <v>63</v>
      </c>
      <c r="C39" s="22"/>
      <c r="D39" s="22">
        <v>1</v>
      </c>
      <c r="E39" s="22"/>
      <c r="F39" s="22">
        <v>1</v>
      </c>
      <c r="G39" s="22">
        <v>1</v>
      </c>
      <c r="H39" s="22">
        <v>1</v>
      </c>
      <c r="I39" s="22"/>
      <c r="J39" s="22"/>
      <c r="K39" s="22">
        <v>21</v>
      </c>
      <c r="L39" s="22">
        <v>1</v>
      </c>
      <c r="M39" s="22">
        <v>0</v>
      </c>
      <c r="N39" s="22">
        <v>0</v>
      </c>
      <c r="O39" s="22">
        <v>1</v>
      </c>
      <c r="P39" s="22">
        <v>0</v>
      </c>
      <c r="Q39" s="22">
        <f t="shared" si="9"/>
        <v>2</v>
      </c>
      <c r="R39" s="22">
        <v>2</v>
      </c>
      <c r="S39" s="22">
        <v>1</v>
      </c>
      <c r="T39" s="22">
        <v>2</v>
      </c>
      <c r="U39" s="22">
        <v>66.47</v>
      </c>
      <c r="V39" s="22">
        <v>6.31</v>
      </c>
      <c r="W39" s="22">
        <v>54.41</v>
      </c>
      <c r="X39" s="22">
        <v>20.45</v>
      </c>
      <c r="Y39" s="22">
        <v>18</v>
      </c>
      <c r="Z39" s="12">
        <f t="shared" si="2"/>
        <v>-1.9112519809825679</v>
      </c>
      <c r="AA39" s="12">
        <f t="shared" si="3"/>
        <v>0.16184561298346931</v>
      </c>
      <c r="AB39" s="9">
        <f t="shared" si="4"/>
        <v>17</v>
      </c>
      <c r="AC39" s="12">
        <f t="shared" si="5"/>
        <v>0.95522388059701491</v>
      </c>
      <c r="AD39" s="12">
        <f t="shared" si="6"/>
        <v>-1.8256735340729007</v>
      </c>
      <c r="AE39" s="8">
        <f t="shared" si="8"/>
        <v>-1.8256735340729007</v>
      </c>
    </row>
    <row r="40" spans="1:31" ht="15" customHeight="1" x14ac:dyDescent="0.25">
      <c r="A40" s="20">
        <v>116</v>
      </c>
      <c r="B40" s="25" t="s">
        <v>63</v>
      </c>
      <c r="C40" s="22"/>
      <c r="D40" s="22">
        <v>1</v>
      </c>
      <c r="E40" s="22"/>
      <c r="F40" s="22">
        <v>1</v>
      </c>
      <c r="G40" s="22">
        <v>1</v>
      </c>
      <c r="H40" s="22">
        <v>1</v>
      </c>
      <c r="I40" s="22"/>
      <c r="J40" s="22"/>
      <c r="K40" s="22">
        <v>21</v>
      </c>
      <c r="L40" s="22">
        <v>1</v>
      </c>
      <c r="M40" s="22">
        <v>0</v>
      </c>
      <c r="N40" s="22">
        <v>0</v>
      </c>
      <c r="O40" s="22">
        <v>1</v>
      </c>
      <c r="P40" s="22">
        <v>0</v>
      </c>
      <c r="Q40" s="22">
        <f t="shared" si="9"/>
        <v>2</v>
      </c>
      <c r="R40" s="22">
        <v>2</v>
      </c>
      <c r="S40" s="22">
        <v>1</v>
      </c>
      <c r="T40" s="22">
        <v>2</v>
      </c>
      <c r="U40" s="22">
        <v>63.75</v>
      </c>
      <c r="V40" s="22">
        <v>6.19</v>
      </c>
      <c r="W40" s="22">
        <v>50.62</v>
      </c>
      <c r="X40" s="22">
        <v>21.74</v>
      </c>
      <c r="Y40" s="22">
        <v>18</v>
      </c>
      <c r="Z40" s="12">
        <f t="shared" si="2"/>
        <v>-2.1211631663974155</v>
      </c>
      <c r="AA40" s="12">
        <f t="shared" si="3"/>
        <v>0.17360184970112652</v>
      </c>
      <c r="AB40" s="9">
        <f t="shared" si="4"/>
        <v>17</v>
      </c>
      <c r="AC40" s="12">
        <f t="shared" si="5"/>
        <v>0.95522388059701491</v>
      </c>
      <c r="AD40" s="12">
        <f t="shared" si="6"/>
        <v>-2.0261857111855908</v>
      </c>
      <c r="AE40" s="8">
        <f t="shared" si="8"/>
        <v>-2.0261857111855908</v>
      </c>
    </row>
    <row r="41" spans="1:31" ht="15" customHeight="1" x14ac:dyDescent="0.25">
      <c r="A41" s="20">
        <v>121</v>
      </c>
      <c r="B41" s="25" t="s">
        <v>50</v>
      </c>
      <c r="C41" s="22">
        <v>12.4</v>
      </c>
      <c r="D41" s="22">
        <v>1</v>
      </c>
      <c r="E41" s="22"/>
      <c r="F41" s="22">
        <v>1</v>
      </c>
      <c r="G41" s="22">
        <v>1</v>
      </c>
      <c r="H41" s="22">
        <v>1</v>
      </c>
      <c r="I41" s="22">
        <v>1500</v>
      </c>
      <c r="J41" s="22">
        <v>270</v>
      </c>
      <c r="K41" s="22">
        <v>14</v>
      </c>
      <c r="L41" s="22">
        <v>1</v>
      </c>
      <c r="M41" s="22">
        <v>0</v>
      </c>
      <c r="N41" s="22">
        <v>0</v>
      </c>
      <c r="O41" s="22">
        <v>1</v>
      </c>
      <c r="P41" s="22">
        <v>0</v>
      </c>
      <c r="Q41" s="22">
        <f t="shared" si="9"/>
        <v>2</v>
      </c>
      <c r="R41" s="22">
        <v>2</v>
      </c>
      <c r="S41" s="22">
        <v>1</v>
      </c>
      <c r="T41" s="22">
        <v>2</v>
      </c>
      <c r="U41" s="22">
        <v>33.31</v>
      </c>
      <c r="V41" s="22">
        <v>10.39</v>
      </c>
      <c r="W41" s="22">
        <v>28.31</v>
      </c>
      <c r="X41" s="22">
        <v>9.42</v>
      </c>
      <c r="Y41" s="22">
        <v>13</v>
      </c>
      <c r="Z41" s="12">
        <f t="shared" si="2"/>
        <v>-0.48123195380173273</v>
      </c>
      <c r="AA41" s="12">
        <f t="shared" si="3"/>
        <v>0.15829969602615065</v>
      </c>
      <c r="AB41" s="9">
        <f t="shared" si="4"/>
        <v>12</v>
      </c>
      <c r="AC41" s="12">
        <f t="shared" si="5"/>
        <v>0.93617021276595747</v>
      </c>
      <c r="AD41" s="12">
        <f t="shared" si="6"/>
        <v>-0.45051502058034554</v>
      </c>
      <c r="AE41" s="8">
        <f t="shared" si="8"/>
        <v>-0.45051502058034554</v>
      </c>
    </row>
    <row r="42" spans="1:31" ht="15" customHeight="1" x14ac:dyDescent="0.25">
      <c r="A42" s="20">
        <v>125</v>
      </c>
      <c r="B42" s="25" t="s">
        <v>50</v>
      </c>
      <c r="C42" s="22">
        <v>12.4</v>
      </c>
      <c r="D42" s="22">
        <v>1</v>
      </c>
      <c r="E42" s="22"/>
      <c r="F42" s="22">
        <v>1</v>
      </c>
      <c r="G42" s="22">
        <v>1</v>
      </c>
      <c r="H42" s="22">
        <v>1</v>
      </c>
      <c r="I42" s="22">
        <v>1500</v>
      </c>
      <c r="J42" s="22">
        <v>270</v>
      </c>
      <c r="K42" s="22">
        <v>14</v>
      </c>
      <c r="L42" s="22">
        <v>1</v>
      </c>
      <c r="M42" s="22">
        <v>0</v>
      </c>
      <c r="N42" s="22">
        <v>0</v>
      </c>
      <c r="O42" s="22">
        <v>1</v>
      </c>
      <c r="P42" s="22">
        <v>0</v>
      </c>
      <c r="Q42" s="22">
        <f t="shared" si="9"/>
        <v>2</v>
      </c>
      <c r="R42" s="22">
        <v>2</v>
      </c>
      <c r="S42" s="22">
        <v>1</v>
      </c>
      <c r="T42" s="22">
        <v>2</v>
      </c>
      <c r="U42" s="22">
        <v>29.23</v>
      </c>
      <c r="V42" s="22">
        <v>11.35</v>
      </c>
      <c r="W42" s="22">
        <v>24.38</v>
      </c>
      <c r="X42" s="22">
        <v>10</v>
      </c>
      <c r="Y42" s="22">
        <v>13</v>
      </c>
      <c r="Z42" s="12">
        <f t="shared" si="2"/>
        <v>-0.42731277533039663</v>
      </c>
      <c r="AA42" s="12">
        <f t="shared" si="3"/>
        <v>0.15735761938385706</v>
      </c>
      <c r="AB42" s="9">
        <f t="shared" si="4"/>
        <v>12</v>
      </c>
      <c r="AC42" s="12">
        <f t="shared" si="5"/>
        <v>0.93617021276595747</v>
      </c>
      <c r="AD42" s="12">
        <f t="shared" si="6"/>
        <v>-0.40003749179866921</v>
      </c>
      <c r="AE42" s="8">
        <f t="shared" si="8"/>
        <v>-0.40003749179866921</v>
      </c>
    </row>
    <row r="43" spans="1:31" ht="15" x14ac:dyDescent="0.25">
      <c r="A43" s="20">
        <v>129</v>
      </c>
      <c r="B43" s="25" t="s">
        <v>50</v>
      </c>
      <c r="C43" s="22">
        <v>12.4</v>
      </c>
      <c r="D43" s="22">
        <v>1</v>
      </c>
      <c r="E43" s="22"/>
      <c r="F43" s="22">
        <v>1</v>
      </c>
      <c r="G43" s="22">
        <v>1</v>
      </c>
      <c r="H43" s="22">
        <v>1</v>
      </c>
      <c r="I43" s="22">
        <v>1500</v>
      </c>
      <c r="J43" s="22">
        <v>270</v>
      </c>
      <c r="K43" s="22">
        <v>14</v>
      </c>
      <c r="L43" s="22">
        <v>1</v>
      </c>
      <c r="M43" s="22">
        <v>0</v>
      </c>
      <c r="N43" s="22">
        <v>0</v>
      </c>
      <c r="O43" s="22">
        <v>1</v>
      </c>
      <c r="P43" s="22">
        <v>0</v>
      </c>
      <c r="Q43" s="22">
        <f t="shared" si="9"/>
        <v>2</v>
      </c>
      <c r="R43" s="22">
        <v>2</v>
      </c>
      <c r="S43" s="22">
        <v>1</v>
      </c>
      <c r="T43" s="22">
        <v>2</v>
      </c>
      <c r="U43" s="22">
        <v>19.079999999999998</v>
      </c>
      <c r="V43" s="22">
        <v>5.04</v>
      </c>
      <c r="W43" s="22">
        <v>18.079999999999998</v>
      </c>
      <c r="X43" s="22">
        <v>4.75</v>
      </c>
      <c r="Y43" s="22">
        <v>13</v>
      </c>
      <c r="Z43" s="12">
        <f t="shared" ref="Z43:Z46" si="11">(W43-U43)/V43</f>
        <v>-0.1984126984126984</v>
      </c>
      <c r="AA43" s="12">
        <f t="shared" ref="AA43:AA46" si="12">(Y43+Y43)/(Y43*Y43)+Z43^2/(2*(Y43+Y43))</f>
        <v>0.15460322305560401</v>
      </c>
      <c r="AB43" s="9">
        <f t="shared" ref="AB43:AB46" si="13">Y43-1</f>
        <v>12</v>
      </c>
      <c r="AC43" s="12">
        <f t="shared" ref="AC43:AC46" si="14">1-(3/(4*AB43-1))</f>
        <v>0.93617021276595747</v>
      </c>
      <c r="AD43" s="12">
        <f t="shared" ref="AD43:AD46" si="15">Z43*AC43</f>
        <v>-0.1857480580884836</v>
      </c>
      <c r="AE43" s="8">
        <f t="shared" ref="AE43" si="16">AD43</f>
        <v>-0.1857480580884836</v>
      </c>
    </row>
    <row r="44" spans="1:31" ht="15" x14ac:dyDescent="0.25">
      <c r="A44" s="20">
        <v>145</v>
      </c>
      <c r="B44" s="25" t="s">
        <v>53</v>
      </c>
      <c r="C44" s="22">
        <v>26.2</v>
      </c>
      <c r="D44" s="22">
        <v>1</v>
      </c>
      <c r="E44" s="22"/>
      <c r="F44" s="22">
        <v>1</v>
      </c>
      <c r="G44" s="22">
        <v>1</v>
      </c>
      <c r="H44" s="22">
        <v>1</v>
      </c>
      <c r="I44" s="22"/>
      <c r="J44" s="22"/>
      <c r="K44" s="22">
        <v>1</v>
      </c>
      <c r="L44" s="22">
        <v>1</v>
      </c>
      <c r="M44" s="22">
        <v>0</v>
      </c>
      <c r="N44" s="22">
        <v>0</v>
      </c>
      <c r="O44" s="22">
        <v>1</v>
      </c>
      <c r="P44" s="22">
        <v>0</v>
      </c>
      <c r="Q44" s="22">
        <f>SUM(L44:P44)</f>
        <v>2</v>
      </c>
      <c r="R44" s="22">
        <v>2</v>
      </c>
      <c r="S44" s="22">
        <v>1</v>
      </c>
      <c r="T44" s="22">
        <v>2</v>
      </c>
      <c r="U44" s="22">
        <v>0.55000000000000004</v>
      </c>
      <c r="V44" s="22">
        <v>0.16</v>
      </c>
      <c r="W44" s="22">
        <v>0.39</v>
      </c>
      <c r="X44" s="22">
        <v>0.11</v>
      </c>
      <c r="Y44" s="22">
        <v>10</v>
      </c>
      <c r="Z44" s="12">
        <f t="shared" si="11"/>
        <v>-1.0000000000000002</v>
      </c>
      <c r="AA44" s="12">
        <f t="shared" si="12"/>
        <v>0.22500000000000003</v>
      </c>
      <c r="AB44" s="9">
        <f t="shared" si="13"/>
        <v>9</v>
      </c>
      <c r="AC44" s="12">
        <f t="shared" si="14"/>
        <v>0.91428571428571426</v>
      </c>
      <c r="AD44" s="12">
        <f t="shared" si="15"/>
        <v>-0.91428571428571448</v>
      </c>
      <c r="AE44" s="8">
        <f>-AD44</f>
        <v>0.91428571428571448</v>
      </c>
    </row>
    <row r="45" spans="1:31" ht="15" x14ac:dyDescent="0.25">
      <c r="A45" s="20">
        <v>146</v>
      </c>
      <c r="B45" s="25" t="s">
        <v>53</v>
      </c>
      <c r="C45" s="22">
        <v>26.2</v>
      </c>
      <c r="D45" s="22">
        <v>1</v>
      </c>
      <c r="E45" s="22"/>
      <c r="F45" s="22">
        <v>1</v>
      </c>
      <c r="G45" s="22">
        <v>1</v>
      </c>
      <c r="H45" s="22">
        <v>1</v>
      </c>
      <c r="I45" s="22"/>
      <c r="J45" s="22"/>
      <c r="K45" s="22">
        <v>1</v>
      </c>
      <c r="L45" s="22">
        <v>1</v>
      </c>
      <c r="M45" s="22">
        <v>0</v>
      </c>
      <c r="N45" s="22">
        <v>0</v>
      </c>
      <c r="O45" s="22">
        <v>1</v>
      </c>
      <c r="P45" s="22">
        <v>0</v>
      </c>
      <c r="Q45" s="22">
        <f t="shared" ref="Q45:Q46" si="17">SUM(L45:P45)</f>
        <v>2</v>
      </c>
      <c r="R45" s="22">
        <v>2</v>
      </c>
      <c r="S45" s="22">
        <v>1</v>
      </c>
      <c r="T45" s="22">
        <v>2</v>
      </c>
      <c r="U45" s="22">
        <v>0.84</v>
      </c>
      <c r="V45" s="22">
        <v>0.25</v>
      </c>
      <c r="W45" s="22">
        <v>0.36</v>
      </c>
      <c r="X45" s="22">
        <v>0.09</v>
      </c>
      <c r="Y45" s="22">
        <v>10</v>
      </c>
      <c r="Z45" s="12">
        <f t="shared" si="11"/>
        <v>-1.92</v>
      </c>
      <c r="AA45" s="12">
        <f t="shared" si="12"/>
        <v>0.29215999999999998</v>
      </c>
      <c r="AB45" s="9">
        <f t="shared" si="13"/>
        <v>9</v>
      </c>
      <c r="AC45" s="12">
        <f t="shared" si="14"/>
        <v>0.91428571428571426</v>
      </c>
      <c r="AD45" s="12">
        <f t="shared" si="15"/>
        <v>-1.7554285714285713</v>
      </c>
      <c r="AE45" s="8">
        <f t="shared" ref="AE45:AE46" si="18">-AD45</f>
        <v>1.7554285714285713</v>
      </c>
    </row>
    <row r="46" spans="1:31" ht="15" x14ac:dyDescent="0.25">
      <c r="A46" s="20">
        <v>147</v>
      </c>
      <c r="B46" s="25" t="s">
        <v>53</v>
      </c>
      <c r="C46" s="22">
        <v>26.2</v>
      </c>
      <c r="D46" s="22">
        <v>1</v>
      </c>
      <c r="E46" s="22"/>
      <c r="F46" s="22">
        <v>1</v>
      </c>
      <c r="G46" s="22">
        <v>1</v>
      </c>
      <c r="H46" s="22">
        <v>1</v>
      </c>
      <c r="I46" s="22"/>
      <c r="J46" s="22"/>
      <c r="K46" s="22">
        <v>1</v>
      </c>
      <c r="L46" s="22">
        <v>1</v>
      </c>
      <c r="M46" s="22">
        <v>0</v>
      </c>
      <c r="N46" s="22">
        <v>0</v>
      </c>
      <c r="O46" s="22">
        <v>1</v>
      </c>
      <c r="P46" s="22">
        <v>0</v>
      </c>
      <c r="Q46" s="22">
        <f t="shared" si="17"/>
        <v>2</v>
      </c>
      <c r="R46" s="22">
        <v>2</v>
      </c>
      <c r="S46" s="22">
        <v>1</v>
      </c>
      <c r="T46" s="22">
        <v>2</v>
      </c>
      <c r="U46" s="22">
        <v>0.71</v>
      </c>
      <c r="V46" s="22">
        <v>0.16</v>
      </c>
      <c r="W46" s="22">
        <v>0.73</v>
      </c>
      <c r="X46" s="22">
        <v>0.17</v>
      </c>
      <c r="Y46" s="22">
        <v>10</v>
      </c>
      <c r="Z46" s="12">
        <f t="shared" si="11"/>
        <v>0.12500000000000011</v>
      </c>
      <c r="AA46" s="12">
        <f t="shared" si="12"/>
        <v>0.20039062500000002</v>
      </c>
      <c r="AB46" s="9">
        <f t="shared" si="13"/>
        <v>9</v>
      </c>
      <c r="AC46" s="12">
        <f t="shared" si="14"/>
        <v>0.91428571428571426</v>
      </c>
      <c r="AD46" s="12">
        <f t="shared" si="15"/>
        <v>0.11428571428571438</v>
      </c>
      <c r="AE46" s="8">
        <f t="shared" si="18"/>
        <v>-0.11428571428571438</v>
      </c>
    </row>
  </sheetData>
  <mergeCells count="21">
    <mergeCell ref="G1:H2"/>
    <mergeCell ref="B1:B3"/>
    <mergeCell ref="C1:C3"/>
    <mergeCell ref="D1:D3"/>
    <mergeCell ref="E1:E3"/>
    <mergeCell ref="F1:F3"/>
    <mergeCell ref="I1:I3"/>
    <mergeCell ref="J1:J3"/>
    <mergeCell ref="K1:K3"/>
    <mergeCell ref="L1:Q1"/>
    <mergeCell ref="R1:R3"/>
    <mergeCell ref="L2:L3"/>
    <mergeCell ref="M2:M3"/>
    <mergeCell ref="N2:N3"/>
    <mergeCell ref="O2:O3"/>
    <mergeCell ref="P2:P3"/>
    <mergeCell ref="Q2:Q3"/>
    <mergeCell ref="T2:T3"/>
    <mergeCell ref="U2:V2"/>
    <mergeCell ref="W2:X2"/>
    <mergeCell ref="S1:S3"/>
  </mergeCells>
  <pageMargins left="0.7" right="0.7" top="0.75" bottom="0.75" header="0.3" footer="0.3"/>
  <pageSetup paperSize="1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BO20" sqref="BO20"/>
    </sheetView>
  </sheetViews>
  <sheetFormatPr baseColWidth="10" defaultRowHeight="12" x14ac:dyDescent="0.2"/>
  <cols>
    <col min="1" max="1" width="4.85546875" style="2" customWidth="1"/>
    <col min="2" max="2" width="22" style="2" customWidth="1"/>
    <col min="3" max="16384" width="11.42578125" style="2"/>
  </cols>
  <sheetData>
    <row r="1" spans="1:31" ht="15" x14ac:dyDescent="0.25">
      <c r="A1" s="1"/>
      <c r="B1" s="40" t="s">
        <v>11</v>
      </c>
      <c r="C1" s="40" t="s">
        <v>19</v>
      </c>
      <c r="D1" s="40" t="s">
        <v>20</v>
      </c>
      <c r="E1" s="40" t="s">
        <v>21</v>
      </c>
      <c r="F1" s="40" t="s">
        <v>22</v>
      </c>
      <c r="G1" s="36" t="s">
        <v>23</v>
      </c>
      <c r="H1" s="37"/>
      <c r="I1" s="40" t="s">
        <v>24</v>
      </c>
      <c r="J1" s="40" t="s">
        <v>25</v>
      </c>
      <c r="K1" s="36" t="s">
        <v>26</v>
      </c>
      <c r="L1" s="36" t="s">
        <v>0</v>
      </c>
      <c r="M1" s="44"/>
      <c r="N1" s="44"/>
      <c r="O1" s="44"/>
      <c r="P1" s="44"/>
      <c r="Q1" s="37"/>
      <c r="R1" s="40" t="s">
        <v>27</v>
      </c>
      <c r="S1" s="40" t="s">
        <v>28</v>
      </c>
      <c r="T1" s="16"/>
    </row>
    <row r="2" spans="1:31" ht="24.75" customHeight="1" x14ac:dyDescent="0.25">
      <c r="A2" s="1"/>
      <c r="B2" s="41"/>
      <c r="C2" s="41"/>
      <c r="D2" s="41"/>
      <c r="E2" s="41"/>
      <c r="F2" s="41"/>
      <c r="G2" s="38"/>
      <c r="H2" s="39"/>
      <c r="I2" s="41"/>
      <c r="J2" s="41"/>
      <c r="K2" s="38"/>
      <c r="L2" s="41" t="s">
        <v>3</v>
      </c>
      <c r="M2" s="41" t="s">
        <v>29</v>
      </c>
      <c r="N2" s="41" t="s">
        <v>4</v>
      </c>
      <c r="O2" s="41" t="s">
        <v>30</v>
      </c>
      <c r="P2" s="41" t="s">
        <v>31</v>
      </c>
      <c r="Q2" s="41" t="s">
        <v>32</v>
      </c>
      <c r="R2" s="41"/>
      <c r="S2" s="41"/>
      <c r="T2" s="41" t="s">
        <v>33</v>
      </c>
      <c r="U2" s="45" t="s">
        <v>1</v>
      </c>
      <c r="V2" s="46"/>
      <c r="W2" s="45" t="s">
        <v>2</v>
      </c>
      <c r="X2" s="46"/>
      <c r="Y2" s="3"/>
      <c r="Z2" s="10" t="s">
        <v>16</v>
      </c>
      <c r="AA2" s="13" t="s">
        <v>15</v>
      </c>
      <c r="AB2" s="10"/>
      <c r="AC2" s="10" t="s">
        <v>17</v>
      </c>
      <c r="AD2" s="10"/>
      <c r="AE2" s="5" t="s">
        <v>14</v>
      </c>
    </row>
    <row r="3" spans="1:31" ht="99" customHeight="1" x14ac:dyDescent="0.25">
      <c r="A3" s="1" t="s">
        <v>34</v>
      </c>
      <c r="B3" s="42"/>
      <c r="C3" s="42"/>
      <c r="D3" s="42"/>
      <c r="E3" s="42"/>
      <c r="F3" s="42"/>
      <c r="G3" s="17" t="s">
        <v>35</v>
      </c>
      <c r="H3" s="18" t="s">
        <v>36</v>
      </c>
      <c r="I3" s="42"/>
      <c r="J3" s="42"/>
      <c r="K3" s="43"/>
      <c r="L3" s="42"/>
      <c r="M3" s="42"/>
      <c r="N3" s="42"/>
      <c r="O3" s="42"/>
      <c r="P3" s="42"/>
      <c r="Q3" s="42"/>
      <c r="R3" s="42"/>
      <c r="S3" s="42"/>
      <c r="T3" s="42"/>
      <c r="U3" s="3" t="s">
        <v>5</v>
      </c>
      <c r="V3" s="6" t="s">
        <v>6</v>
      </c>
      <c r="W3" s="3" t="s">
        <v>5</v>
      </c>
      <c r="X3" s="6" t="s">
        <v>6</v>
      </c>
      <c r="Y3" s="6" t="s">
        <v>7</v>
      </c>
      <c r="Z3" s="11" t="s">
        <v>8</v>
      </c>
      <c r="AA3" s="11" t="s">
        <v>13</v>
      </c>
      <c r="AB3" s="11" t="s">
        <v>9</v>
      </c>
      <c r="AC3" s="11" t="s">
        <v>10</v>
      </c>
      <c r="AD3" s="11" t="s">
        <v>12</v>
      </c>
      <c r="AE3" s="7" t="s">
        <v>18</v>
      </c>
    </row>
    <row r="4" spans="1:31" ht="15" customHeight="1" x14ac:dyDescent="0.25">
      <c r="A4" s="20">
        <v>4</v>
      </c>
      <c r="B4" s="21" t="s">
        <v>37</v>
      </c>
      <c r="C4" s="22">
        <v>15.8</v>
      </c>
      <c r="D4" s="22">
        <v>1</v>
      </c>
      <c r="E4" s="22"/>
      <c r="F4" s="22">
        <v>1</v>
      </c>
      <c r="G4" s="22">
        <v>1</v>
      </c>
      <c r="H4" s="22">
        <v>3</v>
      </c>
      <c r="I4" s="22">
        <v>180</v>
      </c>
      <c r="J4" s="22"/>
      <c r="K4" s="22">
        <v>21</v>
      </c>
      <c r="L4" s="22">
        <v>1</v>
      </c>
      <c r="M4" s="22">
        <v>0</v>
      </c>
      <c r="N4" s="22">
        <v>0</v>
      </c>
      <c r="O4" s="22">
        <v>1</v>
      </c>
      <c r="P4" s="22">
        <v>0</v>
      </c>
      <c r="Q4" s="22">
        <f t="shared" ref="Q4:Q19" si="0">SUM(L4:P4)</f>
        <v>2</v>
      </c>
      <c r="R4" s="22">
        <v>2</v>
      </c>
      <c r="S4" s="22">
        <v>2</v>
      </c>
      <c r="T4" s="22">
        <v>2</v>
      </c>
      <c r="U4" s="27">
        <v>45060</v>
      </c>
      <c r="V4" s="27">
        <v>25206.12</v>
      </c>
      <c r="W4" s="27">
        <v>36291.67</v>
      </c>
      <c r="X4" s="27">
        <v>12352.94</v>
      </c>
      <c r="Y4" s="26">
        <v>20</v>
      </c>
      <c r="Z4" s="12">
        <f>(W4-U4)/V4</f>
        <v>-0.34786512164506089</v>
      </c>
      <c r="AA4" s="12">
        <f>(Y4+Y4)/(Y4*Y4)+Z4^2/(2*(Y4+Y4))</f>
        <v>0.10151262678571417</v>
      </c>
      <c r="AB4" s="14">
        <f>Y4-1</f>
        <v>19</v>
      </c>
      <c r="AC4" s="12">
        <f>1-(3/(4*AB4-1))</f>
        <v>0.96</v>
      </c>
      <c r="AD4" s="12">
        <f>Z4*AC4</f>
        <v>-0.33395051677925847</v>
      </c>
      <c r="AE4" s="8">
        <f>AD4</f>
        <v>-0.33395051677925847</v>
      </c>
    </row>
    <row r="5" spans="1:31" ht="15" customHeight="1" x14ac:dyDescent="0.25">
      <c r="A5" s="20">
        <v>8</v>
      </c>
      <c r="B5" s="23" t="s">
        <v>38</v>
      </c>
      <c r="C5" s="19">
        <v>18</v>
      </c>
      <c r="D5" s="19">
        <v>3</v>
      </c>
      <c r="E5" s="19"/>
      <c r="F5" s="19">
        <v>1</v>
      </c>
      <c r="G5" s="22">
        <v>1</v>
      </c>
      <c r="H5" s="22">
        <v>1</v>
      </c>
      <c r="I5" s="21"/>
      <c r="J5" s="22">
        <f t="shared" ref="J5:J12" si="1">45*6</f>
        <v>270</v>
      </c>
      <c r="K5" s="22">
        <v>7</v>
      </c>
      <c r="L5" s="22">
        <v>1</v>
      </c>
      <c r="M5" s="22">
        <v>0</v>
      </c>
      <c r="N5" s="22">
        <v>0</v>
      </c>
      <c r="O5" s="22">
        <v>1</v>
      </c>
      <c r="P5" s="22">
        <v>0</v>
      </c>
      <c r="Q5" s="22">
        <f t="shared" si="0"/>
        <v>2</v>
      </c>
      <c r="R5" s="22">
        <v>2</v>
      </c>
      <c r="S5" s="22">
        <v>2</v>
      </c>
      <c r="T5" s="22">
        <v>2</v>
      </c>
      <c r="U5" s="22">
        <v>13.9</v>
      </c>
      <c r="V5" s="22">
        <v>1.73</v>
      </c>
      <c r="W5" s="22">
        <v>14.7</v>
      </c>
      <c r="X5" s="22">
        <v>1.83</v>
      </c>
      <c r="Y5" s="22">
        <v>10</v>
      </c>
      <c r="Z5" s="12">
        <f t="shared" ref="Z5:Z40" si="2">(W5-U5)/V5</f>
        <v>0.46242774566473926</v>
      </c>
      <c r="AA5" s="12">
        <f t="shared" ref="AA5:AA40" si="3">(Y5+Y5)/(Y5*Y5)+Z5^2/(2*(Y5+Y5))</f>
        <v>0.20534598549901434</v>
      </c>
      <c r="AB5" s="14">
        <f t="shared" ref="AB5:AB40" si="4">Y5-1</f>
        <v>9</v>
      </c>
      <c r="AC5" s="12">
        <f t="shared" ref="AC5:AC40" si="5">1-(3/(4*AB5-1))</f>
        <v>0.91428571428571426</v>
      </c>
      <c r="AD5" s="12">
        <f t="shared" ref="AD5:AD40" si="6">Z5*AC5</f>
        <v>0.42279108175061875</v>
      </c>
      <c r="AE5" s="8">
        <f t="shared" ref="AE5:AE7" si="7">AD5</f>
        <v>0.42279108175061875</v>
      </c>
    </row>
    <row r="6" spans="1:31" ht="15" customHeight="1" x14ac:dyDescent="0.25">
      <c r="A6" s="20">
        <v>12</v>
      </c>
      <c r="B6" s="23" t="s">
        <v>38</v>
      </c>
      <c r="C6" s="19">
        <v>18</v>
      </c>
      <c r="D6" s="19">
        <v>3</v>
      </c>
      <c r="E6" s="19"/>
      <c r="F6" s="19">
        <v>1</v>
      </c>
      <c r="G6" s="22">
        <v>1</v>
      </c>
      <c r="H6" s="22">
        <v>1</v>
      </c>
      <c r="I6" s="21"/>
      <c r="J6" s="22">
        <f t="shared" si="1"/>
        <v>270</v>
      </c>
      <c r="K6" s="22">
        <v>7</v>
      </c>
      <c r="L6" s="22">
        <v>1</v>
      </c>
      <c r="M6" s="22">
        <v>0</v>
      </c>
      <c r="N6" s="22">
        <v>0</v>
      </c>
      <c r="O6" s="22">
        <v>1</v>
      </c>
      <c r="P6" s="22">
        <v>0</v>
      </c>
      <c r="Q6" s="22">
        <f t="shared" si="0"/>
        <v>2</v>
      </c>
      <c r="R6" s="22">
        <v>2</v>
      </c>
      <c r="S6" s="22">
        <v>2</v>
      </c>
      <c r="T6" s="22">
        <v>2</v>
      </c>
      <c r="U6" s="22">
        <v>3.55</v>
      </c>
      <c r="V6" s="22">
        <v>0.86</v>
      </c>
      <c r="W6" s="22">
        <v>3.2</v>
      </c>
      <c r="X6" s="22">
        <v>0.67</v>
      </c>
      <c r="Y6" s="22">
        <v>10</v>
      </c>
      <c r="Z6" s="12">
        <f t="shared" si="2"/>
        <v>-0.40697674418604612</v>
      </c>
      <c r="AA6" s="12">
        <f t="shared" si="3"/>
        <v>0.20414075175770688</v>
      </c>
      <c r="AB6" s="14">
        <f t="shared" si="4"/>
        <v>9</v>
      </c>
      <c r="AC6" s="12">
        <f t="shared" si="5"/>
        <v>0.91428571428571426</v>
      </c>
      <c r="AD6" s="12">
        <f t="shared" si="6"/>
        <v>-0.37209302325581362</v>
      </c>
      <c r="AE6" s="8">
        <f t="shared" si="7"/>
        <v>-0.37209302325581362</v>
      </c>
    </row>
    <row r="7" spans="1:31" ht="15" customHeight="1" x14ac:dyDescent="0.25">
      <c r="A7" s="20">
        <v>16</v>
      </c>
      <c r="B7" s="23" t="s">
        <v>38</v>
      </c>
      <c r="C7" s="19">
        <v>18</v>
      </c>
      <c r="D7" s="19">
        <v>3</v>
      </c>
      <c r="E7" s="19"/>
      <c r="F7" s="19">
        <v>1</v>
      </c>
      <c r="G7" s="22">
        <v>1</v>
      </c>
      <c r="H7" s="22">
        <v>1</v>
      </c>
      <c r="I7" s="21"/>
      <c r="J7" s="22">
        <f t="shared" si="1"/>
        <v>270</v>
      </c>
      <c r="K7" s="22">
        <v>7</v>
      </c>
      <c r="L7" s="22">
        <v>1</v>
      </c>
      <c r="M7" s="22">
        <v>0</v>
      </c>
      <c r="N7" s="22">
        <v>0</v>
      </c>
      <c r="O7" s="22">
        <v>1</v>
      </c>
      <c r="P7" s="22">
        <v>0</v>
      </c>
      <c r="Q7" s="22">
        <f t="shared" si="0"/>
        <v>2</v>
      </c>
      <c r="R7" s="22">
        <v>2</v>
      </c>
      <c r="S7" s="22">
        <v>2</v>
      </c>
      <c r="T7" s="22">
        <v>2</v>
      </c>
      <c r="U7" s="22">
        <v>5.6</v>
      </c>
      <c r="V7" s="22">
        <v>1.9</v>
      </c>
      <c r="W7" s="22">
        <v>5.5</v>
      </c>
      <c r="X7" s="22">
        <v>2.0099999999999998</v>
      </c>
      <c r="Y7" s="22">
        <v>10</v>
      </c>
      <c r="Z7" s="12">
        <f t="shared" si="2"/>
        <v>-5.2631578947368238E-2</v>
      </c>
      <c r="AA7" s="12">
        <f t="shared" si="3"/>
        <v>0.20006925207756235</v>
      </c>
      <c r="AB7" s="9">
        <f t="shared" si="4"/>
        <v>9</v>
      </c>
      <c r="AC7" s="12">
        <f t="shared" si="5"/>
        <v>0.91428571428571426</v>
      </c>
      <c r="AD7" s="12">
        <f t="shared" si="6"/>
        <v>-4.8120300751879529E-2</v>
      </c>
      <c r="AE7" s="8">
        <f t="shared" si="7"/>
        <v>-4.8120300751879529E-2</v>
      </c>
    </row>
    <row r="8" spans="1:31" ht="15" customHeight="1" x14ac:dyDescent="0.25">
      <c r="A8" s="20">
        <v>20</v>
      </c>
      <c r="B8" s="23" t="s">
        <v>38</v>
      </c>
      <c r="C8" s="19">
        <v>18</v>
      </c>
      <c r="D8" s="19">
        <v>3</v>
      </c>
      <c r="E8" s="19"/>
      <c r="F8" s="19">
        <v>1</v>
      </c>
      <c r="G8" s="22">
        <v>1</v>
      </c>
      <c r="H8" s="22">
        <v>1</v>
      </c>
      <c r="I8" s="21"/>
      <c r="J8" s="22">
        <f t="shared" si="1"/>
        <v>270</v>
      </c>
      <c r="K8" s="22">
        <v>7</v>
      </c>
      <c r="L8" s="22">
        <v>1</v>
      </c>
      <c r="M8" s="22">
        <v>0</v>
      </c>
      <c r="N8" s="22">
        <v>0</v>
      </c>
      <c r="O8" s="22">
        <v>1</v>
      </c>
      <c r="P8" s="22">
        <v>0</v>
      </c>
      <c r="Q8" s="22">
        <f t="shared" si="0"/>
        <v>2</v>
      </c>
      <c r="R8" s="22">
        <v>2</v>
      </c>
      <c r="S8" s="22">
        <v>2</v>
      </c>
      <c r="T8" s="22">
        <v>2</v>
      </c>
      <c r="U8" s="22">
        <v>27.84</v>
      </c>
      <c r="V8" s="22">
        <v>5.6</v>
      </c>
      <c r="W8" s="22">
        <v>25.88</v>
      </c>
      <c r="X8" s="22">
        <v>3.95</v>
      </c>
      <c r="Y8" s="22">
        <v>10</v>
      </c>
      <c r="Z8" s="12">
        <f t="shared" si="2"/>
        <v>-0.3500000000000002</v>
      </c>
      <c r="AA8" s="12">
        <f t="shared" si="3"/>
        <v>0.20306250000000001</v>
      </c>
      <c r="AB8" s="9">
        <f t="shared" si="4"/>
        <v>9</v>
      </c>
      <c r="AC8" s="12">
        <f t="shared" si="5"/>
        <v>0.91428571428571426</v>
      </c>
      <c r="AD8" s="12">
        <f t="shared" si="6"/>
        <v>-0.32000000000000017</v>
      </c>
      <c r="AE8" s="8">
        <f t="shared" ref="AE8:AE37" si="8">AD8</f>
        <v>-0.32000000000000017</v>
      </c>
    </row>
    <row r="9" spans="1:31" ht="15" customHeight="1" x14ac:dyDescent="0.25">
      <c r="A9" s="20">
        <v>24</v>
      </c>
      <c r="B9" s="23" t="s">
        <v>38</v>
      </c>
      <c r="C9" s="19">
        <v>18</v>
      </c>
      <c r="D9" s="19">
        <v>3</v>
      </c>
      <c r="E9" s="19"/>
      <c r="F9" s="19">
        <v>1</v>
      </c>
      <c r="G9" s="22">
        <v>1</v>
      </c>
      <c r="H9" s="22">
        <v>1</v>
      </c>
      <c r="I9" s="21"/>
      <c r="J9" s="22">
        <f t="shared" si="1"/>
        <v>270</v>
      </c>
      <c r="K9" s="22">
        <v>7</v>
      </c>
      <c r="L9" s="22">
        <v>1</v>
      </c>
      <c r="M9" s="22">
        <v>0</v>
      </c>
      <c r="N9" s="22">
        <v>0</v>
      </c>
      <c r="O9" s="22">
        <v>1</v>
      </c>
      <c r="P9" s="22">
        <v>0</v>
      </c>
      <c r="Q9" s="22">
        <f t="shared" si="0"/>
        <v>2</v>
      </c>
      <c r="R9" s="22">
        <v>2</v>
      </c>
      <c r="S9" s="22">
        <v>2</v>
      </c>
      <c r="T9" s="22">
        <v>2</v>
      </c>
      <c r="U9" s="22">
        <v>5.2</v>
      </c>
      <c r="V9" s="22">
        <v>0.54</v>
      </c>
      <c r="W9" s="22">
        <v>5.25</v>
      </c>
      <c r="X9" s="22">
        <v>0.82</v>
      </c>
      <c r="Y9" s="22">
        <v>10</v>
      </c>
      <c r="Z9" s="12">
        <f t="shared" si="2"/>
        <v>9.2592592592592254E-2</v>
      </c>
      <c r="AA9" s="12">
        <f t="shared" si="3"/>
        <v>0.20021433470507546</v>
      </c>
      <c r="AB9" s="9">
        <f t="shared" si="4"/>
        <v>9</v>
      </c>
      <c r="AC9" s="12">
        <f t="shared" si="5"/>
        <v>0.91428571428571426</v>
      </c>
      <c r="AD9" s="12">
        <f t="shared" si="6"/>
        <v>8.4656084656084346E-2</v>
      </c>
      <c r="AE9" s="8">
        <f t="shared" si="8"/>
        <v>8.4656084656084346E-2</v>
      </c>
    </row>
    <row r="10" spans="1:31" ht="15" customHeight="1" x14ac:dyDescent="0.25">
      <c r="A10" s="20">
        <v>28</v>
      </c>
      <c r="B10" s="23" t="s">
        <v>38</v>
      </c>
      <c r="C10" s="19">
        <v>18</v>
      </c>
      <c r="D10" s="19">
        <v>3</v>
      </c>
      <c r="E10" s="19"/>
      <c r="F10" s="19">
        <v>1</v>
      </c>
      <c r="G10" s="22">
        <v>1</v>
      </c>
      <c r="H10" s="22">
        <v>1</v>
      </c>
      <c r="I10" s="21"/>
      <c r="J10" s="22">
        <f t="shared" si="1"/>
        <v>270</v>
      </c>
      <c r="K10" s="22">
        <v>7</v>
      </c>
      <c r="L10" s="22">
        <v>1</v>
      </c>
      <c r="M10" s="22">
        <v>0</v>
      </c>
      <c r="N10" s="22">
        <v>0</v>
      </c>
      <c r="O10" s="22">
        <v>1</v>
      </c>
      <c r="P10" s="22">
        <v>0</v>
      </c>
      <c r="Q10" s="22">
        <f t="shared" si="0"/>
        <v>2</v>
      </c>
      <c r="R10" s="22">
        <v>2</v>
      </c>
      <c r="S10" s="22">
        <v>2</v>
      </c>
      <c r="T10" s="22">
        <v>2</v>
      </c>
      <c r="U10" s="22">
        <v>58</v>
      </c>
      <c r="V10" s="22">
        <v>30.48</v>
      </c>
      <c r="W10" s="22">
        <v>62</v>
      </c>
      <c r="X10" s="22">
        <v>28.98</v>
      </c>
      <c r="Y10" s="22">
        <v>10</v>
      </c>
      <c r="Z10" s="12">
        <f t="shared" si="2"/>
        <v>0.13123359580052493</v>
      </c>
      <c r="AA10" s="12">
        <f t="shared" si="3"/>
        <v>0.2004305564166684</v>
      </c>
      <c r="AB10" s="9">
        <f t="shared" si="4"/>
        <v>9</v>
      </c>
      <c r="AC10" s="12">
        <f t="shared" si="5"/>
        <v>0.91428571428571426</v>
      </c>
      <c r="AD10" s="12">
        <f t="shared" si="6"/>
        <v>0.11998500187476564</v>
      </c>
      <c r="AE10" s="8">
        <f t="shared" si="8"/>
        <v>0.11998500187476564</v>
      </c>
    </row>
    <row r="11" spans="1:31" ht="15" customHeight="1" x14ac:dyDescent="0.25">
      <c r="A11" s="20">
        <v>32</v>
      </c>
      <c r="B11" s="23" t="s">
        <v>38</v>
      </c>
      <c r="C11" s="19">
        <v>18</v>
      </c>
      <c r="D11" s="19">
        <v>3</v>
      </c>
      <c r="E11" s="19"/>
      <c r="F11" s="19">
        <v>1</v>
      </c>
      <c r="G11" s="22">
        <v>1</v>
      </c>
      <c r="H11" s="22">
        <v>1</v>
      </c>
      <c r="I11" s="21"/>
      <c r="J11" s="22">
        <f t="shared" si="1"/>
        <v>270</v>
      </c>
      <c r="K11" s="22">
        <v>7</v>
      </c>
      <c r="L11" s="22">
        <v>1</v>
      </c>
      <c r="M11" s="22">
        <v>0</v>
      </c>
      <c r="N11" s="22">
        <v>0</v>
      </c>
      <c r="O11" s="22">
        <v>1</v>
      </c>
      <c r="P11" s="22">
        <v>0</v>
      </c>
      <c r="Q11" s="22">
        <f t="shared" si="0"/>
        <v>2</v>
      </c>
      <c r="R11" s="22">
        <v>2</v>
      </c>
      <c r="S11" s="22">
        <v>2</v>
      </c>
      <c r="T11" s="22">
        <v>2</v>
      </c>
      <c r="U11" s="22">
        <v>39.1</v>
      </c>
      <c r="V11" s="22">
        <v>8.2100000000000009</v>
      </c>
      <c r="W11" s="22">
        <v>43.7</v>
      </c>
      <c r="X11" s="22">
        <v>11.54</v>
      </c>
      <c r="Y11" s="22">
        <v>10</v>
      </c>
      <c r="Z11" s="12">
        <f t="shared" si="2"/>
        <v>0.56029232643118165</v>
      </c>
      <c r="AA11" s="12">
        <f t="shared" si="3"/>
        <v>0.20784818727644166</v>
      </c>
      <c r="AB11" s="9">
        <f t="shared" si="4"/>
        <v>9</v>
      </c>
      <c r="AC11" s="12">
        <f t="shared" si="5"/>
        <v>0.91428571428571426</v>
      </c>
      <c r="AD11" s="12">
        <f t="shared" si="6"/>
        <v>0.51226726987993754</v>
      </c>
      <c r="AE11" s="8">
        <f t="shared" si="8"/>
        <v>0.51226726987993754</v>
      </c>
    </row>
    <row r="12" spans="1:31" ht="15" customHeight="1" x14ac:dyDescent="0.25">
      <c r="A12" s="20">
        <v>36</v>
      </c>
      <c r="B12" s="23" t="s">
        <v>38</v>
      </c>
      <c r="C12" s="19">
        <v>18</v>
      </c>
      <c r="D12" s="19">
        <v>3</v>
      </c>
      <c r="E12" s="19"/>
      <c r="F12" s="19">
        <v>1</v>
      </c>
      <c r="G12" s="22">
        <v>1</v>
      </c>
      <c r="H12" s="22">
        <v>1</v>
      </c>
      <c r="I12" s="21"/>
      <c r="J12" s="22">
        <f t="shared" si="1"/>
        <v>270</v>
      </c>
      <c r="K12" s="22">
        <v>7</v>
      </c>
      <c r="L12" s="22">
        <v>1</v>
      </c>
      <c r="M12" s="22">
        <v>0</v>
      </c>
      <c r="N12" s="22">
        <v>0</v>
      </c>
      <c r="O12" s="22">
        <v>1</v>
      </c>
      <c r="P12" s="22">
        <v>0</v>
      </c>
      <c r="Q12" s="22">
        <f t="shared" si="0"/>
        <v>2</v>
      </c>
      <c r="R12" s="22">
        <v>2</v>
      </c>
      <c r="S12" s="22">
        <v>2</v>
      </c>
      <c r="T12" s="22">
        <v>2</v>
      </c>
      <c r="U12" s="22">
        <v>5.4</v>
      </c>
      <c r="V12" s="22">
        <v>0.46</v>
      </c>
      <c r="W12" s="22">
        <v>5.35</v>
      </c>
      <c r="X12" s="22">
        <v>0.41</v>
      </c>
      <c r="Y12" s="22">
        <v>10</v>
      </c>
      <c r="Z12" s="12">
        <f t="shared" si="2"/>
        <v>-0.10869565217391458</v>
      </c>
      <c r="AA12" s="12">
        <f t="shared" si="3"/>
        <v>0.20029536862003783</v>
      </c>
      <c r="AB12" s="9">
        <f t="shared" si="4"/>
        <v>9</v>
      </c>
      <c r="AC12" s="12">
        <f t="shared" si="5"/>
        <v>0.91428571428571426</v>
      </c>
      <c r="AD12" s="12">
        <f t="shared" si="6"/>
        <v>-9.9378881987579049E-2</v>
      </c>
      <c r="AE12" s="8">
        <f t="shared" si="8"/>
        <v>-9.9378881987579049E-2</v>
      </c>
    </row>
    <row r="13" spans="1:31" ht="15" customHeight="1" x14ac:dyDescent="0.25">
      <c r="A13" s="20">
        <v>40</v>
      </c>
      <c r="B13" s="24" t="s">
        <v>39</v>
      </c>
      <c r="C13" s="22"/>
      <c r="D13" s="22"/>
      <c r="E13" s="22"/>
      <c r="F13" s="22"/>
      <c r="G13" s="22">
        <v>2</v>
      </c>
      <c r="H13" s="22">
        <v>1</v>
      </c>
      <c r="I13" s="22"/>
      <c r="J13" s="22">
        <f>32*4*4</f>
        <v>512</v>
      </c>
      <c r="K13" s="22">
        <v>1</v>
      </c>
      <c r="L13" s="22">
        <v>1</v>
      </c>
      <c r="M13" s="22">
        <v>0</v>
      </c>
      <c r="N13" s="22">
        <v>0</v>
      </c>
      <c r="O13" s="22">
        <v>1</v>
      </c>
      <c r="P13" s="22">
        <v>0</v>
      </c>
      <c r="Q13" s="22">
        <f t="shared" si="0"/>
        <v>2</v>
      </c>
      <c r="R13" s="22">
        <v>1</v>
      </c>
      <c r="S13" s="22">
        <v>2</v>
      </c>
      <c r="T13" s="22">
        <v>2</v>
      </c>
      <c r="U13" s="22">
        <v>108</v>
      </c>
      <c r="V13" s="22">
        <v>19.5</v>
      </c>
      <c r="W13" s="22">
        <v>115</v>
      </c>
      <c r="X13" s="22">
        <v>20.73</v>
      </c>
      <c r="Y13" s="22">
        <v>15</v>
      </c>
      <c r="Z13" s="12">
        <f t="shared" si="2"/>
        <v>0.35897435897435898</v>
      </c>
      <c r="AA13" s="12">
        <f t="shared" si="3"/>
        <v>0.13548104317335086</v>
      </c>
      <c r="AB13" s="9">
        <f t="shared" si="4"/>
        <v>14</v>
      </c>
      <c r="AC13" s="12">
        <f t="shared" si="5"/>
        <v>0.94545454545454544</v>
      </c>
      <c r="AD13" s="12">
        <f t="shared" si="6"/>
        <v>0.33939393939393941</v>
      </c>
      <c r="AE13" s="8">
        <f>-AD13</f>
        <v>-0.33939393939393941</v>
      </c>
    </row>
    <row r="14" spans="1:31" ht="15" customHeight="1" x14ac:dyDescent="0.25">
      <c r="A14" s="20">
        <v>42</v>
      </c>
      <c r="B14" s="24" t="s">
        <v>56</v>
      </c>
      <c r="C14" s="20"/>
      <c r="D14" s="20"/>
      <c r="E14" s="22"/>
      <c r="F14" s="22"/>
      <c r="G14" s="22">
        <v>2</v>
      </c>
      <c r="H14" s="22">
        <v>1</v>
      </c>
      <c r="I14" s="22"/>
      <c r="J14" s="22">
        <f>32*2*8</f>
        <v>512</v>
      </c>
      <c r="K14" s="22">
        <v>1</v>
      </c>
      <c r="L14" s="22">
        <v>1</v>
      </c>
      <c r="M14" s="22">
        <v>0</v>
      </c>
      <c r="N14" s="22">
        <v>0</v>
      </c>
      <c r="O14" s="22">
        <v>1</v>
      </c>
      <c r="P14" s="22">
        <v>0</v>
      </c>
      <c r="Q14" s="22">
        <f t="shared" si="0"/>
        <v>2</v>
      </c>
      <c r="R14" s="22">
        <v>1</v>
      </c>
      <c r="S14" s="30">
        <v>2</v>
      </c>
      <c r="T14" s="22">
        <v>2</v>
      </c>
      <c r="U14" s="31">
        <v>0.12</v>
      </c>
      <c r="V14" s="31">
        <v>0.02</v>
      </c>
      <c r="W14" s="31">
        <v>7.0000000000000007E-2</v>
      </c>
      <c r="X14" s="31">
        <v>0.01</v>
      </c>
      <c r="Y14" s="22">
        <v>13</v>
      </c>
      <c r="Z14" s="12">
        <f t="shared" si="2"/>
        <v>-2.4999999999999996</v>
      </c>
      <c r="AA14" s="12">
        <f t="shared" si="3"/>
        <v>0.27403846153846151</v>
      </c>
      <c r="AB14" s="9">
        <f t="shared" si="4"/>
        <v>12</v>
      </c>
      <c r="AC14" s="12">
        <f t="shared" si="5"/>
        <v>0.93617021276595747</v>
      </c>
      <c r="AD14" s="12">
        <f t="shared" si="6"/>
        <v>-2.3404255319148932</v>
      </c>
      <c r="AE14" s="8">
        <f>-AD14</f>
        <v>2.3404255319148932</v>
      </c>
    </row>
    <row r="15" spans="1:31" ht="15" customHeight="1" x14ac:dyDescent="0.25">
      <c r="A15" s="20">
        <v>45</v>
      </c>
      <c r="B15" s="24" t="s">
        <v>58</v>
      </c>
      <c r="C15" s="22">
        <v>23</v>
      </c>
      <c r="D15" s="22"/>
      <c r="E15" s="22"/>
      <c r="F15" s="22">
        <v>1</v>
      </c>
      <c r="G15" s="22">
        <v>1</v>
      </c>
      <c r="H15" s="22">
        <v>3</v>
      </c>
      <c r="I15" s="22"/>
      <c r="J15" s="22">
        <f>3*18</f>
        <v>54</v>
      </c>
      <c r="K15" s="22">
        <v>1</v>
      </c>
      <c r="L15" s="22">
        <v>1</v>
      </c>
      <c r="M15" s="22">
        <v>0</v>
      </c>
      <c r="N15" s="22">
        <v>0</v>
      </c>
      <c r="O15" s="22">
        <v>1</v>
      </c>
      <c r="P15" s="22">
        <v>0</v>
      </c>
      <c r="Q15" s="22">
        <f t="shared" si="0"/>
        <v>2</v>
      </c>
      <c r="R15" s="22">
        <v>1</v>
      </c>
      <c r="S15" s="22">
        <v>2</v>
      </c>
      <c r="T15" s="22">
        <v>2</v>
      </c>
      <c r="U15" s="22">
        <v>128</v>
      </c>
      <c r="V15" s="31">
        <v>18.7</v>
      </c>
      <c r="W15" s="22">
        <v>110</v>
      </c>
      <c r="X15" s="31">
        <v>18.7</v>
      </c>
      <c r="Y15" s="22">
        <v>14</v>
      </c>
      <c r="Z15" s="12">
        <f t="shared" si="2"/>
        <v>-0.96256684491978617</v>
      </c>
      <c r="AA15" s="12">
        <f t="shared" si="3"/>
        <v>0.15940240948105056</v>
      </c>
      <c r="AB15" s="9">
        <f t="shared" si="4"/>
        <v>13</v>
      </c>
      <c r="AC15" s="12">
        <f t="shared" si="5"/>
        <v>0.94117647058823528</v>
      </c>
      <c r="AD15" s="12">
        <f t="shared" si="6"/>
        <v>-0.90594526580685752</v>
      </c>
      <c r="AE15" s="8">
        <f>-AD15</f>
        <v>0.90594526580685752</v>
      </c>
    </row>
    <row r="16" spans="1:31" ht="15" customHeight="1" x14ac:dyDescent="0.25">
      <c r="A16" s="20">
        <v>47</v>
      </c>
      <c r="B16" s="32" t="s">
        <v>59</v>
      </c>
      <c r="C16" s="22">
        <v>20.5</v>
      </c>
      <c r="D16" s="33">
        <v>3</v>
      </c>
      <c r="E16" s="33"/>
      <c r="F16" s="33">
        <v>2</v>
      </c>
      <c r="G16" s="22">
        <v>1</v>
      </c>
      <c r="H16" s="22">
        <v>1</v>
      </c>
      <c r="I16" s="20"/>
      <c r="J16" s="22">
        <v>150</v>
      </c>
      <c r="K16" s="22">
        <v>1</v>
      </c>
      <c r="L16" s="22">
        <v>1</v>
      </c>
      <c r="M16" s="22">
        <v>0</v>
      </c>
      <c r="N16" s="22">
        <v>0</v>
      </c>
      <c r="O16" s="22">
        <v>1</v>
      </c>
      <c r="P16" s="22">
        <v>0</v>
      </c>
      <c r="Q16" s="22">
        <f t="shared" si="0"/>
        <v>2</v>
      </c>
      <c r="R16" s="34"/>
      <c r="S16" s="22">
        <v>2</v>
      </c>
      <c r="T16" s="22">
        <v>2</v>
      </c>
      <c r="U16" s="22">
        <v>0.4</v>
      </c>
      <c r="V16" s="22">
        <v>0.16</v>
      </c>
      <c r="W16" s="22">
        <v>0.49</v>
      </c>
      <c r="X16" s="22">
        <v>0.2</v>
      </c>
      <c r="Y16" s="22">
        <v>15</v>
      </c>
      <c r="Z16" s="12">
        <f t="shared" si="2"/>
        <v>0.56249999999999978</v>
      </c>
      <c r="AA16" s="12">
        <f t="shared" si="3"/>
        <v>0.13860677083333334</v>
      </c>
      <c r="AB16" s="9">
        <f t="shared" si="4"/>
        <v>14</v>
      </c>
      <c r="AC16" s="12">
        <f t="shared" si="5"/>
        <v>0.94545454545454544</v>
      </c>
      <c r="AD16" s="12">
        <f t="shared" si="6"/>
        <v>0.53181818181818163</v>
      </c>
      <c r="AE16" s="8">
        <f t="shared" si="8"/>
        <v>0.53181818181818163</v>
      </c>
    </row>
    <row r="17" spans="1:31" ht="15" customHeight="1" x14ac:dyDescent="0.25">
      <c r="A17" s="20">
        <v>57</v>
      </c>
      <c r="B17" s="25" t="s">
        <v>41</v>
      </c>
      <c r="C17" s="22"/>
      <c r="D17" s="22">
        <v>3</v>
      </c>
      <c r="E17" s="22"/>
      <c r="F17" s="22">
        <v>1</v>
      </c>
      <c r="G17" s="22">
        <v>1</v>
      </c>
      <c r="H17" s="22">
        <v>1</v>
      </c>
      <c r="I17" s="22"/>
      <c r="J17" s="22">
        <v>90</v>
      </c>
      <c r="K17" s="22">
        <v>2</v>
      </c>
      <c r="L17" s="22">
        <v>1</v>
      </c>
      <c r="M17" s="22">
        <v>0</v>
      </c>
      <c r="N17" s="22">
        <v>0</v>
      </c>
      <c r="O17" s="22">
        <v>1</v>
      </c>
      <c r="P17" s="22">
        <v>0</v>
      </c>
      <c r="Q17" s="22">
        <f t="shared" si="0"/>
        <v>2</v>
      </c>
      <c r="R17" s="22">
        <v>2</v>
      </c>
      <c r="S17" s="22">
        <v>2</v>
      </c>
      <c r="T17" s="22">
        <v>2</v>
      </c>
      <c r="U17" s="22">
        <v>59.2</v>
      </c>
      <c r="V17" s="22">
        <v>21.6</v>
      </c>
      <c r="W17" s="22">
        <v>27</v>
      </c>
      <c r="X17" s="22">
        <v>18.600000000000001</v>
      </c>
      <c r="Y17" s="22">
        <v>15</v>
      </c>
      <c r="Z17" s="12">
        <f t="shared" si="2"/>
        <v>-1.4907407407407407</v>
      </c>
      <c r="AA17" s="12">
        <f t="shared" si="3"/>
        <v>0.17037179926840421</v>
      </c>
      <c r="AB17" s="9">
        <f t="shared" si="4"/>
        <v>14</v>
      </c>
      <c r="AC17" s="12">
        <f t="shared" si="5"/>
        <v>0.94545454545454544</v>
      </c>
      <c r="AD17" s="12">
        <f t="shared" si="6"/>
        <v>-1.4094276094276093</v>
      </c>
      <c r="AE17" s="8">
        <f t="shared" si="8"/>
        <v>-1.4094276094276093</v>
      </c>
    </row>
    <row r="18" spans="1:31" ht="15" customHeight="1" x14ac:dyDescent="0.25">
      <c r="A18" s="20">
        <v>59</v>
      </c>
      <c r="B18" s="25" t="s">
        <v>41</v>
      </c>
      <c r="C18" s="22"/>
      <c r="D18" s="22">
        <v>3</v>
      </c>
      <c r="E18" s="22"/>
      <c r="F18" s="22">
        <v>1</v>
      </c>
      <c r="G18" s="22">
        <v>1</v>
      </c>
      <c r="H18" s="22">
        <v>1</v>
      </c>
      <c r="I18" s="22"/>
      <c r="J18" s="22">
        <v>90</v>
      </c>
      <c r="K18" s="22">
        <v>2</v>
      </c>
      <c r="L18" s="22">
        <v>1</v>
      </c>
      <c r="M18" s="22">
        <v>0</v>
      </c>
      <c r="N18" s="22">
        <v>0</v>
      </c>
      <c r="O18" s="22">
        <v>1</v>
      </c>
      <c r="P18" s="22">
        <v>0</v>
      </c>
      <c r="Q18" s="22">
        <f t="shared" si="0"/>
        <v>2</v>
      </c>
      <c r="R18" s="22">
        <v>2</v>
      </c>
      <c r="S18" s="22">
        <v>2</v>
      </c>
      <c r="T18" s="22">
        <v>2</v>
      </c>
      <c r="U18" s="22">
        <v>65.900000000000006</v>
      </c>
      <c r="V18" s="22">
        <v>16.8</v>
      </c>
      <c r="W18" s="22">
        <v>53.9</v>
      </c>
      <c r="X18" s="22">
        <v>15.8</v>
      </c>
      <c r="Y18" s="22">
        <v>15</v>
      </c>
      <c r="Z18" s="12">
        <f t="shared" si="2"/>
        <v>-0.71428571428571463</v>
      </c>
      <c r="AA18" s="12">
        <f t="shared" si="3"/>
        <v>0.14183673469387756</v>
      </c>
      <c r="AB18" s="9">
        <f t="shared" si="4"/>
        <v>14</v>
      </c>
      <c r="AC18" s="12">
        <f t="shared" si="5"/>
        <v>0.94545454545454544</v>
      </c>
      <c r="AD18" s="12">
        <f t="shared" si="6"/>
        <v>-0.67532467532467566</v>
      </c>
      <c r="AE18" s="8">
        <f t="shared" si="8"/>
        <v>-0.67532467532467566</v>
      </c>
    </row>
    <row r="19" spans="1:31" ht="15" customHeight="1" x14ac:dyDescent="0.25">
      <c r="A19" s="20">
        <v>61</v>
      </c>
      <c r="B19" s="25" t="s">
        <v>41</v>
      </c>
      <c r="C19" s="22"/>
      <c r="D19" s="22">
        <v>3</v>
      </c>
      <c r="E19" s="22"/>
      <c r="F19" s="22">
        <v>1</v>
      </c>
      <c r="G19" s="22">
        <v>1</v>
      </c>
      <c r="H19" s="22">
        <v>1</v>
      </c>
      <c r="I19" s="22"/>
      <c r="J19" s="22">
        <v>90</v>
      </c>
      <c r="K19" s="22">
        <v>2</v>
      </c>
      <c r="L19" s="22">
        <v>1</v>
      </c>
      <c r="M19" s="22">
        <v>0</v>
      </c>
      <c r="N19" s="22">
        <v>0</v>
      </c>
      <c r="O19" s="22">
        <v>1</v>
      </c>
      <c r="P19" s="22">
        <v>0</v>
      </c>
      <c r="Q19" s="22">
        <f t="shared" si="0"/>
        <v>2</v>
      </c>
      <c r="R19" s="22">
        <v>2</v>
      </c>
      <c r="S19" s="22">
        <v>2</v>
      </c>
      <c r="T19" s="22">
        <v>2</v>
      </c>
      <c r="U19" s="22">
        <v>55</v>
      </c>
      <c r="V19" s="22">
        <v>19</v>
      </c>
      <c r="W19" s="22">
        <v>46.1</v>
      </c>
      <c r="X19" s="22">
        <v>21</v>
      </c>
      <c r="Y19" s="22">
        <v>15</v>
      </c>
      <c r="Z19" s="12">
        <f t="shared" si="2"/>
        <v>-0.46842105263157885</v>
      </c>
      <c r="AA19" s="12">
        <f t="shared" si="3"/>
        <v>0.13699030470914128</v>
      </c>
      <c r="AB19" s="9">
        <f t="shared" si="4"/>
        <v>14</v>
      </c>
      <c r="AC19" s="12">
        <f t="shared" si="5"/>
        <v>0.94545454545454544</v>
      </c>
      <c r="AD19" s="12">
        <f t="shared" si="6"/>
        <v>-0.44287081339712908</v>
      </c>
      <c r="AE19" s="8">
        <f t="shared" si="8"/>
        <v>-0.44287081339712908</v>
      </c>
    </row>
    <row r="20" spans="1:31" ht="15" customHeight="1" x14ac:dyDescent="0.25">
      <c r="A20" s="20">
        <v>71</v>
      </c>
      <c r="B20" s="25" t="s">
        <v>44</v>
      </c>
      <c r="C20" s="22"/>
      <c r="D20" s="22">
        <v>2</v>
      </c>
      <c r="E20" s="22"/>
      <c r="F20" s="22">
        <v>2</v>
      </c>
      <c r="G20" s="22">
        <v>1</v>
      </c>
      <c r="H20" s="22">
        <v>1</v>
      </c>
      <c r="I20" s="22"/>
      <c r="J20" s="22">
        <v>540</v>
      </c>
      <c r="K20" s="22"/>
      <c r="L20" s="22">
        <v>1</v>
      </c>
      <c r="M20" s="22">
        <v>1</v>
      </c>
      <c r="N20" s="22">
        <v>1</v>
      </c>
      <c r="O20" s="22">
        <v>1</v>
      </c>
      <c r="P20" s="22">
        <v>0</v>
      </c>
      <c r="Q20" s="22">
        <f t="shared" ref="Q20:Q21" si="9">SUM(L20:P20)</f>
        <v>4</v>
      </c>
      <c r="R20" s="22">
        <v>2</v>
      </c>
      <c r="S20" s="22">
        <v>2</v>
      </c>
      <c r="T20" s="22">
        <v>2</v>
      </c>
      <c r="U20" s="22">
        <v>19.8</v>
      </c>
      <c r="V20" s="22">
        <v>3</v>
      </c>
      <c r="W20" s="22">
        <v>19.899999999999999</v>
      </c>
      <c r="X20" s="22">
        <v>2.8</v>
      </c>
      <c r="Y20" s="22">
        <v>10</v>
      </c>
      <c r="Z20" s="12">
        <f t="shared" si="2"/>
        <v>3.3333333333332625E-2</v>
      </c>
      <c r="AA20" s="12">
        <f t="shared" si="3"/>
        <v>0.20002777777777778</v>
      </c>
      <c r="AB20" s="9">
        <f t="shared" si="4"/>
        <v>9</v>
      </c>
      <c r="AC20" s="12">
        <f t="shared" si="5"/>
        <v>0.91428571428571426</v>
      </c>
      <c r="AD20" s="12">
        <f t="shared" si="6"/>
        <v>3.0476190476189827E-2</v>
      </c>
      <c r="AE20" s="8">
        <f t="shared" si="8"/>
        <v>3.0476190476189827E-2</v>
      </c>
    </row>
    <row r="21" spans="1:31" ht="15" customHeight="1" x14ac:dyDescent="0.25">
      <c r="A21" s="20">
        <v>73</v>
      </c>
      <c r="B21" s="25" t="s">
        <v>60</v>
      </c>
      <c r="C21" s="22">
        <v>5.5</v>
      </c>
      <c r="D21" s="22">
        <v>3</v>
      </c>
      <c r="E21" s="22"/>
      <c r="F21" s="22">
        <v>1</v>
      </c>
      <c r="G21" s="22">
        <v>1</v>
      </c>
      <c r="H21" s="22">
        <v>1</v>
      </c>
      <c r="I21" s="22"/>
      <c r="J21" s="22">
        <v>30</v>
      </c>
      <c r="K21" s="22">
        <v>0.05</v>
      </c>
      <c r="L21" s="22">
        <v>1</v>
      </c>
      <c r="M21" s="22">
        <v>0</v>
      </c>
      <c r="N21" s="22">
        <v>0</v>
      </c>
      <c r="O21" s="22">
        <v>1</v>
      </c>
      <c r="P21" s="22">
        <v>0</v>
      </c>
      <c r="Q21" s="22">
        <f t="shared" si="9"/>
        <v>2</v>
      </c>
      <c r="R21" s="22">
        <v>2</v>
      </c>
      <c r="S21" s="22">
        <v>2</v>
      </c>
      <c r="T21" s="22">
        <v>2</v>
      </c>
      <c r="U21" s="22">
        <v>31.82</v>
      </c>
      <c r="V21" s="22">
        <v>9.2200000000000006</v>
      </c>
      <c r="W21" s="22">
        <v>30.88</v>
      </c>
      <c r="X21" s="22">
        <v>12.28</v>
      </c>
      <c r="Y21" s="22">
        <v>10</v>
      </c>
      <c r="Z21" s="12">
        <f t="shared" si="2"/>
        <v>-0.10195227765726694</v>
      </c>
      <c r="AA21" s="12">
        <f t="shared" si="3"/>
        <v>0.20025985667298762</v>
      </c>
      <c r="AB21" s="9">
        <f t="shared" si="4"/>
        <v>9</v>
      </c>
      <c r="AC21" s="12">
        <f t="shared" si="5"/>
        <v>0.91428571428571426</v>
      </c>
      <c r="AD21" s="12">
        <f t="shared" si="6"/>
        <v>-9.3213511000929769E-2</v>
      </c>
      <c r="AE21" s="8">
        <f>-AD21</f>
        <v>9.3213511000929769E-2</v>
      </c>
    </row>
    <row r="22" spans="1:31" ht="15" customHeight="1" x14ac:dyDescent="0.25">
      <c r="A22" s="20">
        <v>75</v>
      </c>
      <c r="B22" s="25" t="s">
        <v>60</v>
      </c>
      <c r="C22" s="22">
        <v>7.5</v>
      </c>
      <c r="D22" s="22">
        <v>3</v>
      </c>
      <c r="E22" s="22"/>
      <c r="F22" s="22">
        <v>1</v>
      </c>
      <c r="G22" s="22">
        <v>1</v>
      </c>
      <c r="H22" s="22">
        <v>1</v>
      </c>
      <c r="I22" s="22"/>
      <c r="J22" s="22">
        <v>30</v>
      </c>
      <c r="K22" s="22">
        <v>0.05</v>
      </c>
      <c r="L22" s="22">
        <v>1</v>
      </c>
      <c r="M22" s="22">
        <v>0</v>
      </c>
      <c r="N22" s="22">
        <v>0</v>
      </c>
      <c r="O22" s="22">
        <v>1</v>
      </c>
      <c r="P22" s="22">
        <v>0</v>
      </c>
      <c r="Q22" s="22">
        <f>SUM(L22:P22)</f>
        <v>2</v>
      </c>
      <c r="R22" s="22">
        <v>2</v>
      </c>
      <c r="S22" s="22">
        <v>2</v>
      </c>
      <c r="T22" s="22">
        <v>2</v>
      </c>
      <c r="U22" s="22">
        <v>33.11</v>
      </c>
      <c r="V22" s="22">
        <v>11.17</v>
      </c>
      <c r="W22" s="22">
        <v>28.25</v>
      </c>
      <c r="X22" s="22">
        <v>8.34</v>
      </c>
      <c r="Y22" s="22">
        <v>10</v>
      </c>
      <c r="Z22" s="12">
        <f t="shared" si="2"/>
        <v>-0.43509400179051022</v>
      </c>
      <c r="AA22" s="12">
        <f t="shared" si="3"/>
        <v>0.20473266975985202</v>
      </c>
      <c r="AB22" s="9">
        <f t="shared" si="4"/>
        <v>9</v>
      </c>
      <c r="AC22" s="12">
        <f t="shared" si="5"/>
        <v>0.91428571428571426</v>
      </c>
      <c r="AD22" s="12">
        <f t="shared" si="6"/>
        <v>-0.3978002302084665</v>
      </c>
      <c r="AE22" s="8">
        <f t="shared" ref="AE22:AE23" si="10">-AD22</f>
        <v>0.3978002302084665</v>
      </c>
    </row>
    <row r="23" spans="1:31" ht="15" customHeight="1" x14ac:dyDescent="0.25">
      <c r="A23" s="20">
        <v>77</v>
      </c>
      <c r="B23" s="25" t="s">
        <v>60</v>
      </c>
      <c r="C23" s="22">
        <v>11.5</v>
      </c>
      <c r="D23" s="22">
        <v>3</v>
      </c>
      <c r="E23" s="22"/>
      <c r="F23" s="22">
        <v>1</v>
      </c>
      <c r="G23" s="22">
        <v>1</v>
      </c>
      <c r="H23" s="22">
        <v>1</v>
      </c>
      <c r="I23" s="22"/>
      <c r="J23" s="22">
        <v>30</v>
      </c>
      <c r="K23" s="22">
        <v>0.05</v>
      </c>
      <c r="L23" s="22">
        <v>1</v>
      </c>
      <c r="M23" s="22">
        <v>0</v>
      </c>
      <c r="N23" s="22">
        <v>0</v>
      </c>
      <c r="O23" s="22">
        <v>1</v>
      </c>
      <c r="P23" s="22">
        <v>0</v>
      </c>
      <c r="Q23" s="22">
        <f t="shared" ref="Q23:Q37" si="11">SUM(L23:P23)</f>
        <v>2</v>
      </c>
      <c r="R23" s="22">
        <v>2</v>
      </c>
      <c r="S23" s="22">
        <v>2</v>
      </c>
      <c r="T23" s="22">
        <v>2</v>
      </c>
      <c r="U23" s="22">
        <v>13.99</v>
      </c>
      <c r="V23" s="22">
        <v>4.0599999999999996</v>
      </c>
      <c r="W23" s="22">
        <v>16.760000000000002</v>
      </c>
      <c r="X23" s="22">
        <v>8.44</v>
      </c>
      <c r="Y23" s="22">
        <v>10</v>
      </c>
      <c r="Z23" s="12">
        <f t="shared" si="2"/>
        <v>0.68226600985221719</v>
      </c>
      <c r="AA23" s="12">
        <f t="shared" si="3"/>
        <v>0.21163717270499166</v>
      </c>
      <c r="AB23" s="9">
        <f t="shared" si="4"/>
        <v>9</v>
      </c>
      <c r="AC23" s="12">
        <f t="shared" si="5"/>
        <v>0.91428571428571426</v>
      </c>
      <c r="AD23" s="12">
        <f t="shared" si="6"/>
        <v>0.62378606615059851</v>
      </c>
      <c r="AE23" s="8">
        <f t="shared" si="10"/>
        <v>-0.62378606615059851</v>
      </c>
    </row>
    <row r="24" spans="1:31" ht="15" customHeight="1" x14ac:dyDescent="0.25">
      <c r="A24" s="20">
        <v>81</v>
      </c>
      <c r="B24" s="25" t="s">
        <v>45</v>
      </c>
      <c r="C24" s="22"/>
      <c r="D24" s="22">
        <v>3</v>
      </c>
      <c r="E24" s="22"/>
      <c r="F24" s="22">
        <v>1</v>
      </c>
      <c r="G24" s="22">
        <v>1</v>
      </c>
      <c r="H24" s="22">
        <v>1</v>
      </c>
      <c r="I24" s="22"/>
      <c r="J24" s="22">
        <v>270</v>
      </c>
      <c r="K24" s="22">
        <v>2</v>
      </c>
      <c r="L24" s="22">
        <v>1</v>
      </c>
      <c r="M24" s="22">
        <v>0</v>
      </c>
      <c r="N24" s="22">
        <v>0</v>
      </c>
      <c r="O24" s="22">
        <v>1</v>
      </c>
      <c r="P24" s="22">
        <v>1</v>
      </c>
      <c r="Q24" s="22">
        <f t="shared" si="11"/>
        <v>3</v>
      </c>
      <c r="R24" s="22">
        <v>2</v>
      </c>
      <c r="S24" s="22">
        <v>2</v>
      </c>
      <c r="T24" s="22">
        <v>2</v>
      </c>
      <c r="U24" s="22">
        <v>11.7</v>
      </c>
      <c r="V24" s="22">
        <v>6.1</v>
      </c>
      <c r="W24" s="22">
        <v>11.3</v>
      </c>
      <c r="X24" s="22">
        <v>6.7</v>
      </c>
      <c r="Y24" s="22">
        <v>17</v>
      </c>
      <c r="Z24" s="12">
        <f t="shared" si="2"/>
        <v>-6.5573770491803046E-2</v>
      </c>
      <c r="AA24" s="12">
        <f t="shared" si="3"/>
        <v>0.11771029293200752</v>
      </c>
      <c r="AB24" s="9">
        <f t="shared" si="4"/>
        <v>16</v>
      </c>
      <c r="AC24" s="12">
        <f t="shared" si="5"/>
        <v>0.95238095238095233</v>
      </c>
      <c r="AD24" s="12">
        <f t="shared" si="6"/>
        <v>-6.2451209992193377E-2</v>
      </c>
      <c r="AE24" s="8">
        <f t="shared" si="8"/>
        <v>-6.2451209992193377E-2</v>
      </c>
    </row>
    <row r="25" spans="1:31" ht="15" customHeight="1" x14ac:dyDescent="0.25">
      <c r="A25" s="20">
        <v>85</v>
      </c>
      <c r="B25" s="25" t="s">
        <v>45</v>
      </c>
      <c r="C25" s="22"/>
      <c r="D25" s="22">
        <v>3</v>
      </c>
      <c r="E25" s="22"/>
      <c r="F25" s="22">
        <v>1</v>
      </c>
      <c r="G25" s="22">
        <v>1</v>
      </c>
      <c r="H25" s="22">
        <v>1</v>
      </c>
      <c r="I25" s="22"/>
      <c r="J25" s="22">
        <v>270</v>
      </c>
      <c r="K25" s="22">
        <v>2</v>
      </c>
      <c r="L25" s="22">
        <v>1</v>
      </c>
      <c r="M25" s="22">
        <v>0</v>
      </c>
      <c r="N25" s="22">
        <v>0</v>
      </c>
      <c r="O25" s="22">
        <v>1</v>
      </c>
      <c r="P25" s="22">
        <v>1</v>
      </c>
      <c r="Q25" s="22">
        <f t="shared" si="11"/>
        <v>3</v>
      </c>
      <c r="R25" s="22">
        <v>2</v>
      </c>
      <c r="S25" s="22">
        <v>2</v>
      </c>
      <c r="T25" s="22">
        <v>2</v>
      </c>
      <c r="U25" s="22">
        <v>1.2</v>
      </c>
      <c r="V25" s="22">
        <v>1.4</v>
      </c>
      <c r="W25" s="22">
        <v>2.5</v>
      </c>
      <c r="X25" s="22">
        <v>2.2999999999999998</v>
      </c>
      <c r="Y25" s="22">
        <v>17</v>
      </c>
      <c r="Z25" s="12">
        <f t="shared" si="2"/>
        <v>0.92857142857142871</v>
      </c>
      <c r="AA25" s="12">
        <f t="shared" si="3"/>
        <v>0.13032713085234093</v>
      </c>
      <c r="AB25" s="9">
        <f t="shared" si="4"/>
        <v>16</v>
      </c>
      <c r="AC25" s="12">
        <f t="shared" si="5"/>
        <v>0.95238095238095233</v>
      </c>
      <c r="AD25" s="12">
        <f t="shared" si="6"/>
        <v>0.88435374149659873</v>
      </c>
      <c r="AE25" s="8">
        <f t="shared" si="8"/>
        <v>0.88435374149659873</v>
      </c>
    </row>
    <row r="26" spans="1:31" ht="15" customHeight="1" x14ac:dyDescent="0.25">
      <c r="A26" s="20">
        <v>89</v>
      </c>
      <c r="B26" s="25" t="s">
        <v>45</v>
      </c>
      <c r="C26" s="22"/>
      <c r="D26" s="22">
        <v>3</v>
      </c>
      <c r="E26" s="22"/>
      <c r="F26" s="22">
        <v>1</v>
      </c>
      <c r="G26" s="22">
        <v>1</v>
      </c>
      <c r="H26" s="22">
        <v>1</v>
      </c>
      <c r="I26" s="22"/>
      <c r="J26" s="22">
        <v>270</v>
      </c>
      <c r="K26" s="22">
        <v>2</v>
      </c>
      <c r="L26" s="22">
        <v>1</v>
      </c>
      <c r="M26" s="22">
        <v>0</v>
      </c>
      <c r="N26" s="22">
        <v>0</v>
      </c>
      <c r="O26" s="22">
        <v>1</v>
      </c>
      <c r="P26" s="22">
        <v>1</v>
      </c>
      <c r="Q26" s="22">
        <f t="shared" si="11"/>
        <v>3</v>
      </c>
      <c r="R26" s="22">
        <v>2</v>
      </c>
      <c r="S26" s="22">
        <v>2</v>
      </c>
      <c r="T26" s="22">
        <v>2</v>
      </c>
      <c r="U26" s="22">
        <v>2.4</v>
      </c>
      <c r="V26" s="22">
        <v>2</v>
      </c>
      <c r="W26" s="22">
        <v>5.2</v>
      </c>
      <c r="X26" s="22">
        <v>3.2</v>
      </c>
      <c r="Y26" s="22">
        <v>17</v>
      </c>
      <c r="Z26" s="12">
        <f t="shared" si="2"/>
        <v>1.4000000000000001</v>
      </c>
      <c r="AA26" s="12">
        <f t="shared" si="3"/>
        <v>0.14647058823529413</v>
      </c>
      <c r="AB26" s="9">
        <f t="shared" si="4"/>
        <v>16</v>
      </c>
      <c r="AC26" s="12">
        <f t="shared" si="5"/>
        <v>0.95238095238095233</v>
      </c>
      <c r="AD26" s="12">
        <f t="shared" si="6"/>
        <v>1.3333333333333335</v>
      </c>
      <c r="AE26" s="8">
        <f t="shared" si="8"/>
        <v>1.3333333333333335</v>
      </c>
    </row>
    <row r="27" spans="1:31" ht="15" customHeight="1" x14ac:dyDescent="0.25">
      <c r="A27" s="20">
        <v>102</v>
      </c>
      <c r="B27" s="25" t="s">
        <v>47</v>
      </c>
      <c r="C27" s="22"/>
      <c r="D27" s="22">
        <v>3</v>
      </c>
      <c r="E27" s="22"/>
      <c r="F27" s="22">
        <v>1</v>
      </c>
      <c r="G27" s="22">
        <v>1</v>
      </c>
      <c r="H27" s="22">
        <v>1</v>
      </c>
      <c r="I27" s="22"/>
      <c r="J27" s="22">
        <v>160</v>
      </c>
      <c r="K27" s="22">
        <v>7</v>
      </c>
      <c r="L27" s="22">
        <v>1</v>
      </c>
      <c r="M27" s="22">
        <v>0</v>
      </c>
      <c r="N27" s="22">
        <v>0</v>
      </c>
      <c r="O27" s="22">
        <v>1</v>
      </c>
      <c r="P27" s="22">
        <v>0</v>
      </c>
      <c r="Q27" s="22">
        <f t="shared" si="11"/>
        <v>2</v>
      </c>
      <c r="R27" s="22">
        <v>2</v>
      </c>
      <c r="S27" s="22">
        <v>2</v>
      </c>
      <c r="T27" s="22">
        <v>2</v>
      </c>
      <c r="U27" s="22">
        <v>37.85</v>
      </c>
      <c r="V27" s="22">
        <v>24.32</v>
      </c>
      <c r="W27" s="22">
        <v>21.46</v>
      </c>
      <c r="X27" s="22">
        <v>9.56</v>
      </c>
      <c r="Y27" s="22">
        <v>21</v>
      </c>
      <c r="Z27" s="12">
        <f t="shared" si="2"/>
        <v>-0.67393092105263164</v>
      </c>
      <c r="AA27" s="12">
        <f t="shared" si="3"/>
        <v>0.10064503436131962</v>
      </c>
      <c r="AB27" s="9">
        <f t="shared" si="4"/>
        <v>20</v>
      </c>
      <c r="AC27" s="12">
        <f t="shared" si="5"/>
        <v>0.96202531645569622</v>
      </c>
      <c r="AD27" s="12">
        <f t="shared" si="6"/>
        <v>-0.64833860759493678</v>
      </c>
      <c r="AE27" s="8">
        <f>-AD27</f>
        <v>0.64833860759493678</v>
      </c>
    </row>
    <row r="28" spans="1:31" ht="15" customHeight="1" x14ac:dyDescent="0.25">
      <c r="A28" s="20">
        <v>103</v>
      </c>
      <c r="B28" s="25" t="s">
        <v>47</v>
      </c>
      <c r="C28" s="22"/>
      <c r="D28" s="22">
        <v>3</v>
      </c>
      <c r="E28" s="22"/>
      <c r="F28" s="22">
        <v>1</v>
      </c>
      <c r="G28" s="22">
        <v>1</v>
      </c>
      <c r="H28" s="22">
        <v>1</v>
      </c>
      <c r="I28" s="22"/>
      <c r="J28" s="22">
        <v>160</v>
      </c>
      <c r="K28" s="22">
        <v>7</v>
      </c>
      <c r="L28" s="22">
        <v>1</v>
      </c>
      <c r="M28" s="22">
        <v>0</v>
      </c>
      <c r="N28" s="22">
        <v>0</v>
      </c>
      <c r="O28" s="22">
        <v>1</v>
      </c>
      <c r="P28" s="22">
        <v>0</v>
      </c>
      <c r="Q28" s="22">
        <f t="shared" si="11"/>
        <v>2</v>
      </c>
      <c r="R28" s="22">
        <v>2</v>
      </c>
      <c r="S28" s="22">
        <v>2</v>
      </c>
      <c r="T28" s="22">
        <v>2</v>
      </c>
      <c r="U28" s="22">
        <v>52.33</v>
      </c>
      <c r="V28" s="22">
        <v>17.600000000000001</v>
      </c>
      <c r="W28" s="22">
        <v>45.28</v>
      </c>
      <c r="X28" s="22">
        <v>9.9</v>
      </c>
      <c r="Y28" s="22">
        <v>21</v>
      </c>
      <c r="Z28" s="12">
        <f t="shared" si="2"/>
        <v>-0.4005681818181816</v>
      </c>
      <c r="AA28" s="12">
        <f t="shared" si="3"/>
        <v>9.7148272241489558E-2</v>
      </c>
      <c r="AB28" s="9">
        <f t="shared" si="4"/>
        <v>20</v>
      </c>
      <c r="AC28" s="12">
        <f t="shared" si="5"/>
        <v>0.96202531645569622</v>
      </c>
      <c r="AD28" s="12">
        <f t="shared" si="6"/>
        <v>-0.38535673187571901</v>
      </c>
      <c r="AE28" s="8">
        <f t="shared" ref="AE28:AE29" si="12">-AD28</f>
        <v>0.38535673187571901</v>
      </c>
    </row>
    <row r="29" spans="1:31" ht="15" customHeight="1" x14ac:dyDescent="0.25">
      <c r="A29" s="20">
        <v>105</v>
      </c>
      <c r="B29" s="25" t="s">
        <v>61</v>
      </c>
      <c r="C29" s="22">
        <v>19.399999999999999</v>
      </c>
      <c r="D29" s="22">
        <v>3</v>
      </c>
      <c r="E29" s="22"/>
      <c r="F29" s="22">
        <v>1</v>
      </c>
      <c r="G29" s="22">
        <v>2</v>
      </c>
      <c r="H29" s="22">
        <v>1</v>
      </c>
      <c r="I29" s="22"/>
      <c r="J29" s="22">
        <v>180</v>
      </c>
      <c r="K29" s="22">
        <v>1</v>
      </c>
      <c r="L29" s="22">
        <v>1</v>
      </c>
      <c r="M29" s="22">
        <v>0</v>
      </c>
      <c r="N29" s="22">
        <v>0</v>
      </c>
      <c r="O29" s="22">
        <v>1</v>
      </c>
      <c r="P29" s="22">
        <v>0</v>
      </c>
      <c r="Q29" s="22">
        <f t="shared" si="11"/>
        <v>2</v>
      </c>
      <c r="R29" s="22">
        <v>1</v>
      </c>
      <c r="S29" s="22">
        <v>2</v>
      </c>
      <c r="T29" s="22">
        <v>2</v>
      </c>
      <c r="U29" s="22">
        <v>5.99</v>
      </c>
      <c r="V29" s="22">
        <v>2.2999999999999998</v>
      </c>
      <c r="W29" s="22">
        <v>9.73</v>
      </c>
      <c r="X29" s="22">
        <v>7.2</v>
      </c>
      <c r="Y29" s="22">
        <v>19</v>
      </c>
      <c r="Z29" s="12">
        <f t="shared" si="2"/>
        <v>1.6260869565217393</v>
      </c>
      <c r="AA29" s="12">
        <f t="shared" si="3"/>
        <v>0.14005472092329121</v>
      </c>
      <c r="AB29" s="9">
        <f t="shared" si="4"/>
        <v>18</v>
      </c>
      <c r="AC29" s="12">
        <f t="shared" si="5"/>
        <v>0.95774647887323949</v>
      </c>
      <c r="AD29" s="12">
        <f t="shared" si="6"/>
        <v>1.5573790569503982</v>
      </c>
      <c r="AE29" s="8">
        <f t="shared" si="12"/>
        <v>-1.5573790569503982</v>
      </c>
    </row>
    <row r="30" spans="1:31" ht="15" customHeight="1" x14ac:dyDescent="0.25">
      <c r="A30" s="20">
        <v>110</v>
      </c>
      <c r="B30" s="25" t="s">
        <v>62</v>
      </c>
      <c r="C30" s="22">
        <v>21.2</v>
      </c>
      <c r="D30" s="22">
        <v>3</v>
      </c>
      <c r="E30" s="22"/>
      <c r="F30" s="22">
        <v>1</v>
      </c>
      <c r="G30" s="22">
        <v>2</v>
      </c>
      <c r="H30" s="22">
        <v>3</v>
      </c>
      <c r="I30" s="22">
        <v>120</v>
      </c>
      <c r="J30" s="22">
        <v>37</v>
      </c>
      <c r="K30" s="22">
        <v>7</v>
      </c>
      <c r="L30" s="22">
        <v>1</v>
      </c>
      <c r="M30" s="22">
        <v>0</v>
      </c>
      <c r="N30" s="22">
        <v>0</v>
      </c>
      <c r="O30" s="22">
        <v>1</v>
      </c>
      <c r="P30" s="22">
        <v>0</v>
      </c>
      <c r="Q30" s="22">
        <f t="shared" si="11"/>
        <v>2</v>
      </c>
      <c r="R30" s="22">
        <v>2</v>
      </c>
      <c r="S30" s="22">
        <v>2</v>
      </c>
      <c r="T30" s="22">
        <v>2</v>
      </c>
      <c r="U30" s="22">
        <v>5.7</v>
      </c>
      <c r="V30" s="22">
        <v>2.1</v>
      </c>
      <c r="W30" s="22">
        <v>5.6</v>
      </c>
      <c r="X30" s="22">
        <v>2.2000000000000002</v>
      </c>
      <c r="Y30" s="22">
        <v>10</v>
      </c>
      <c r="Z30" s="12">
        <f t="shared" si="2"/>
        <v>-4.7619047619047873E-2</v>
      </c>
      <c r="AA30" s="12">
        <f t="shared" si="3"/>
        <v>0.20005668934240364</v>
      </c>
      <c r="AB30" s="9">
        <f t="shared" si="4"/>
        <v>9</v>
      </c>
      <c r="AC30" s="12">
        <f t="shared" si="5"/>
        <v>0.91428571428571426</v>
      </c>
      <c r="AD30" s="12">
        <f t="shared" si="6"/>
        <v>-4.3537414965986627E-2</v>
      </c>
      <c r="AE30" s="8">
        <f t="shared" si="8"/>
        <v>-4.3537414965986627E-2</v>
      </c>
    </row>
    <row r="31" spans="1:31" ht="15" customHeight="1" x14ac:dyDescent="0.25">
      <c r="A31" s="20">
        <v>111</v>
      </c>
      <c r="B31" s="25" t="s">
        <v>62</v>
      </c>
      <c r="C31" s="22">
        <v>21.2</v>
      </c>
      <c r="D31" s="22">
        <v>3</v>
      </c>
      <c r="E31" s="22"/>
      <c r="F31" s="22">
        <v>1</v>
      </c>
      <c r="G31" s="22">
        <v>2</v>
      </c>
      <c r="H31" s="22">
        <v>3</v>
      </c>
      <c r="I31" s="22">
        <v>120</v>
      </c>
      <c r="J31" s="22">
        <v>37</v>
      </c>
      <c r="K31" s="22">
        <v>7</v>
      </c>
      <c r="L31" s="22">
        <v>1</v>
      </c>
      <c r="M31" s="22">
        <v>0</v>
      </c>
      <c r="N31" s="22">
        <v>0</v>
      </c>
      <c r="O31" s="22">
        <v>1</v>
      </c>
      <c r="P31" s="22">
        <v>0</v>
      </c>
      <c r="Q31" s="22">
        <f t="shared" si="11"/>
        <v>2</v>
      </c>
      <c r="R31" s="22">
        <v>2</v>
      </c>
      <c r="S31" s="22">
        <v>2</v>
      </c>
      <c r="T31" s="22">
        <v>2</v>
      </c>
      <c r="U31" s="22">
        <v>5.4</v>
      </c>
      <c r="V31" s="22">
        <v>1.3</v>
      </c>
      <c r="W31" s="22">
        <v>6.3</v>
      </c>
      <c r="X31" s="22">
        <v>1.3</v>
      </c>
      <c r="Y31" s="22">
        <v>10</v>
      </c>
      <c r="Z31" s="12">
        <f t="shared" si="2"/>
        <v>0.69230769230769185</v>
      </c>
      <c r="AA31" s="12">
        <f t="shared" si="3"/>
        <v>0.21198224852071004</v>
      </c>
      <c r="AB31" s="9">
        <f t="shared" si="4"/>
        <v>9</v>
      </c>
      <c r="AC31" s="12">
        <f t="shared" si="5"/>
        <v>0.91428571428571426</v>
      </c>
      <c r="AD31" s="12">
        <f t="shared" si="6"/>
        <v>0.63296703296703249</v>
      </c>
      <c r="AE31" s="8">
        <f t="shared" si="8"/>
        <v>0.63296703296703249</v>
      </c>
    </row>
    <row r="32" spans="1:31" ht="15" customHeight="1" x14ac:dyDescent="0.25">
      <c r="A32" s="20">
        <v>117</v>
      </c>
      <c r="B32" s="25" t="s">
        <v>63</v>
      </c>
      <c r="C32" s="22"/>
      <c r="D32" s="22">
        <v>1</v>
      </c>
      <c r="E32" s="22"/>
      <c r="F32" s="22">
        <v>1</v>
      </c>
      <c r="G32" s="22">
        <v>1</v>
      </c>
      <c r="H32" s="22">
        <v>1</v>
      </c>
      <c r="I32" s="22"/>
      <c r="J32" s="22"/>
      <c r="K32" s="22">
        <v>21</v>
      </c>
      <c r="L32" s="22">
        <v>1</v>
      </c>
      <c r="M32" s="22">
        <v>0</v>
      </c>
      <c r="N32" s="22">
        <v>0</v>
      </c>
      <c r="O32" s="22">
        <v>1</v>
      </c>
      <c r="P32" s="22">
        <v>0</v>
      </c>
      <c r="Q32" s="22">
        <f t="shared" si="11"/>
        <v>2</v>
      </c>
      <c r="R32" s="22">
        <v>2</v>
      </c>
      <c r="S32" s="22">
        <v>2</v>
      </c>
      <c r="T32" s="22">
        <v>2</v>
      </c>
      <c r="U32" s="22">
        <v>48.94</v>
      </c>
      <c r="V32" s="22">
        <v>17.760000000000002</v>
      </c>
      <c r="W32" s="22">
        <v>55</v>
      </c>
      <c r="X32" s="22">
        <v>18.850000000000001</v>
      </c>
      <c r="Y32" s="22">
        <v>18</v>
      </c>
      <c r="Z32" s="12">
        <f t="shared" si="2"/>
        <v>0.34121621621621634</v>
      </c>
      <c r="AA32" s="12">
        <f t="shared" si="3"/>
        <v>0.11272817369734599</v>
      </c>
      <c r="AB32" s="9">
        <f t="shared" si="4"/>
        <v>17</v>
      </c>
      <c r="AC32" s="12">
        <f t="shared" si="5"/>
        <v>0.95522388059701491</v>
      </c>
      <c r="AD32" s="12">
        <f t="shared" si="6"/>
        <v>0.32593787817668424</v>
      </c>
      <c r="AE32" s="8">
        <f t="shared" si="8"/>
        <v>0.32593787817668424</v>
      </c>
    </row>
    <row r="33" spans="1:31" ht="15" customHeight="1" x14ac:dyDescent="0.25">
      <c r="A33" s="20">
        <v>118</v>
      </c>
      <c r="B33" s="25" t="s">
        <v>63</v>
      </c>
      <c r="C33" s="22"/>
      <c r="D33" s="22">
        <v>1</v>
      </c>
      <c r="E33" s="22"/>
      <c r="F33" s="22">
        <v>1</v>
      </c>
      <c r="G33" s="22">
        <v>1</v>
      </c>
      <c r="H33" s="22">
        <v>1</v>
      </c>
      <c r="I33" s="22"/>
      <c r="J33" s="22"/>
      <c r="K33" s="22">
        <v>21</v>
      </c>
      <c r="L33" s="22">
        <v>1</v>
      </c>
      <c r="M33" s="22">
        <v>0</v>
      </c>
      <c r="N33" s="22">
        <v>0</v>
      </c>
      <c r="O33" s="22">
        <v>1</v>
      </c>
      <c r="P33" s="22">
        <v>0</v>
      </c>
      <c r="Q33" s="22">
        <f t="shared" si="11"/>
        <v>2</v>
      </c>
      <c r="R33" s="22">
        <v>2</v>
      </c>
      <c r="S33" s="22">
        <v>2</v>
      </c>
      <c r="T33" s="22">
        <v>2</v>
      </c>
      <c r="U33" s="22">
        <v>59.16</v>
      </c>
      <c r="V33" s="22">
        <v>11.78</v>
      </c>
      <c r="W33" s="22">
        <v>74.16</v>
      </c>
      <c r="X33" s="22">
        <v>11.91</v>
      </c>
      <c r="Y33" s="22">
        <v>18</v>
      </c>
      <c r="Z33" s="12">
        <f t="shared" si="2"/>
        <v>1.2733446519524618</v>
      </c>
      <c r="AA33" s="12">
        <f t="shared" si="3"/>
        <v>0.13363064725911022</v>
      </c>
      <c r="AB33" s="9">
        <f t="shared" si="4"/>
        <v>17</v>
      </c>
      <c r="AC33" s="12">
        <f t="shared" si="5"/>
        <v>0.95522388059701491</v>
      </c>
      <c r="AD33" s="12">
        <f t="shared" si="6"/>
        <v>1.2163292197754858</v>
      </c>
      <c r="AE33" s="8">
        <f t="shared" si="8"/>
        <v>1.2163292197754858</v>
      </c>
    </row>
    <row r="34" spans="1:31" ht="15" customHeight="1" x14ac:dyDescent="0.25">
      <c r="A34" s="20">
        <v>119</v>
      </c>
      <c r="B34" s="25" t="s">
        <v>63</v>
      </c>
      <c r="C34" s="22"/>
      <c r="D34" s="22">
        <v>1</v>
      </c>
      <c r="E34" s="22"/>
      <c r="F34" s="22">
        <v>1</v>
      </c>
      <c r="G34" s="22">
        <v>1</v>
      </c>
      <c r="H34" s="22">
        <v>1</v>
      </c>
      <c r="I34" s="22"/>
      <c r="J34" s="22"/>
      <c r="K34" s="22">
        <v>21</v>
      </c>
      <c r="L34" s="22">
        <v>1</v>
      </c>
      <c r="M34" s="22">
        <v>0</v>
      </c>
      <c r="N34" s="22">
        <v>0</v>
      </c>
      <c r="O34" s="22">
        <v>1</v>
      </c>
      <c r="P34" s="22">
        <v>0</v>
      </c>
      <c r="Q34" s="22">
        <f t="shared" si="11"/>
        <v>2</v>
      </c>
      <c r="R34" s="22">
        <v>2</v>
      </c>
      <c r="S34" s="22">
        <v>2</v>
      </c>
      <c r="T34" s="22">
        <v>2</v>
      </c>
      <c r="U34" s="22">
        <v>52.63</v>
      </c>
      <c r="V34" s="22">
        <v>20.77</v>
      </c>
      <c r="W34" s="22">
        <v>20.53</v>
      </c>
      <c r="X34" s="22">
        <v>54.68</v>
      </c>
      <c r="Y34" s="22">
        <v>18</v>
      </c>
      <c r="Z34" s="12">
        <f t="shared" si="2"/>
        <v>-1.5454983148772268</v>
      </c>
      <c r="AA34" s="12">
        <f t="shared" si="3"/>
        <v>0.14428562557344926</v>
      </c>
      <c r="AB34" s="9">
        <f t="shared" si="4"/>
        <v>17</v>
      </c>
      <c r="AC34" s="12">
        <f t="shared" si="5"/>
        <v>0.95522388059701491</v>
      </c>
      <c r="AD34" s="12">
        <f t="shared" si="6"/>
        <v>-1.4762968977931719</v>
      </c>
      <c r="AE34" s="8">
        <f t="shared" si="8"/>
        <v>-1.4762968977931719</v>
      </c>
    </row>
    <row r="35" spans="1:31" ht="15" customHeight="1" x14ac:dyDescent="0.25">
      <c r="A35" s="20">
        <v>123</v>
      </c>
      <c r="B35" s="25" t="s">
        <v>50</v>
      </c>
      <c r="C35" s="22">
        <v>12.4</v>
      </c>
      <c r="D35" s="22">
        <v>1</v>
      </c>
      <c r="E35" s="22"/>
      <c r="F35" s="22">
        <v>1</v>
      </c>
      <c r="G35" s="22">
        <v>1</v>
      </c>
      <c r="H35" s="22">
        <v>1</v>
      </c>
      <c r="I35" s="22">
        <v>1500</v>
      </c>
      <c r="J35" s="22">
        <v>270</v>
      </c>
      <c r="K35" s="22">
        <v>14</v>
      </c>
      <c r="L35" s="22">
        <v>1</v>
      </c>
      <c r="M35" s="22">
        <v>0</v>
      </c>
      <c r="N35" s="22">
        <v>0</v>
      </c>
      <c r="O35" s="22">
        <v>1</v>
      </c>
      <c r="P35" s="22">
        <v>0</v>
      </c>
      <c r="Q35" s="22">
        <f t="shared" si="11"/>
        <v>2</v>
      </c>
      <c r="R35" s="22">
        <v>2</v>
      </c>
      <c r="S35" s="22">
        <v>2</v>
      </c>
      <c r="T35" s="22">
        <v>2</v>
      </c>
      <c r="U35" s="22">
        <v>32.770000000000003</v>
      </c>
      <c r="V35" s="22">
        <v>9.23</v>
      </c>
      <c r="W35" s="22">
        <v>33.04</v>
      </c>
      <c r="X35" s="22">
        <v>9.6300000000000008</v>
      </c>
      <c r="Y35" s="22">
        <v>13</v>
      </c>
      <c r="Z35" s="12">
        <f t="shared" si="2"/>
        <v>2.9252437703141496E-2</v>
      </c>
      <c r="AA35" s="12">
        <f t="shared" si="3"/>
        <v>0.15386260971368418</v>
      </c>
      <c r="AB35" s="9">
        <f t="shared" si="4"/>
        <v>12</v>
      </c>
      <c r="AC35" s="12">
        <f t="shared" si="5"/>
        <v>0.93617021276595747</v>
      </c>
      <c r="AD35" s="12">
        <f t="shared" si="6"/>
        <v>2.7385260828472889E-2</v>
      </c>
      <c r="AE35" s="8">
        <f t="shared" si="8"/>
        <v>2.7385260828472889E-2</v>
      </c>
    </row>
    <row r="36" spans="1:31" ht="15" customHeight="1" x14ac:dyDescent="0.25">
      <c r="A36" s="20">
        <v>127</v>
      </c>
      <c r="B36" s="25" t="s">
        <v>50</v>
      </c>
      <c r="C36" s="22">
        <v>12.4</v>
      </c>
      <c r="D36" s="22">
        <v>1</v>
      </c>
      <c r="E36" s="22"/>
      <c r="F36" s="22">
        <v>1</v>
      </c>
      <c r="G36" s="22">
        <v>1</v>
      </c>
      <c r="H36" s="22">
        <v>1</v>
      </c>
      <c r="I36" s="22">
        <v>1500</v>
      </c>
      <c r="J36" s="22">
        <v>270</v>
      </c>
      <c r="K36" s="22">
        <v>14</v>
      </c>
      <c r="L36" s="22">
        <v>1</v>
      </c>
      <c r="M36" s="22">
        <v>0</v>
      </c>
      <c r="N36" s="22">
        <v>0</v>
      </c>
      <c r="O36" s="22">
        <v>1</v>
      </c>
      <c r="P36" s="22">
        <v>0</v>
      </c>
      <c r="Q36" s="22">
        <f t="shared" si="11"/>
        <v>2</v>
      </c>
      <c r="R36" s="22">
        <v>2</v>
      </c>
      <c r="S36" s="22">
        <v>2</v>
      </c>
      <c r="T36" s="22">
        <v>2</v>
      </c>
      <c r="U36" s="22">
        <v>29</v>
      </c>
      <c r="V36" s="22">
        <v>10.52</v>
      </c>
      <c r="W36" s="22">
        <v>21.31</v>
      </c>
      <c r="X36" s="22">
        <v>5.5</v>
      </c>
      <c r="Y36" s="22">
        <v>13</v>
      </c>
      <c r="Z36" s="12">
        <f t="shared" si="2"/>
        <v>-0.73098859315589371</v>
      </c>
      <c r="AA36" s="12">
        <f t="shared" si="3"/>
        <v>0.16412200621776987</v>
      </c>
      <c r="AB36" s="9">
        <f t="shared" si="4"/>
        <v>12</v>
      </c>
      <c r="AC36" s="12">
        <f t="shared" si="5"/>
        <v>0.93617021276595747</v>
      </c>
      <c r="AD36" s="12">
        <f t="shared" si="6"/>
        <v>-0.68432974678424097</v>
      </c>
      <c r="AE36" s="8">
        <f t="shared" si="8"/>
        <v>-0.68432974678424097</v>
      </c>
    </row>
    <row r="37" spans="1:31" ht="15" customHeight="1" x14ac:dyDescent="0.25">
      <c r="A37" s="20">
        <v>131</v>
      </c>
      <c r="B37" s="25" t="s">
        <v>50</v>
      </c>
      <c r="C37" s="22">
        <v>12.4</v>
      </c>
      <c r="D37" s="22">
        <v>1</v>
      </c>
      <c r="E37" s="22"/>
      <c r="F37" s="22">
        <v>1</v>
      </c>
      <c r="G37" s="22">
        <v>1</v>
      </c>
      <c r="H37" s="22">
        <v>1</v>
      </c>
      <c r="I37" s="22">
        <v>1500</v>
      </c>
      <c r="J37" s="22">
        <v>270</v>
      </c>
      <c r="K37" s="22">
        <v>14</v>
      </c>
      <c r="L37" s="22">
        <v>1</v>
      </c>
      <c r="M37" s="22">
        <v>0</v>
      </c>
      <c r="N37" s="22">
        <v>0</v>
      </c>
      <c r="O37" s="22">
        <v>1</v>
      </c>
      <c r="P37" s="22">
        <v>0</v>
      </c>
      <c r="Q37" s="22">
        <f t="shared" si="11"/>
        <v>2</v>
      </c>
      <c r="R37" s="22">
        <v>2</v>
      </c>
      <c r="S37" s="22">
        <v>2</v>
      </c>
      <c r="T37" s="22">
        <v>2</v>
      </c>
      <c r="U37" s="22">
        <v>19.23</v>
      </c>
      <c r="V37" s="22">
        <v>6.75</v>
      </c>
      <c r="W37" s="22">
        <v>15.69</v>
      </c>
      <c r="X37" s="22">
        <v>5.63</v>
      </c>
      <c r="Y37" s="22">
        <v>13</v>
      </c>
      <c r="Z37" s="12">
        <f t="shared" si="2"/>
        <v>-0.5244444444444446</v>
      </c>
      <c r="AA37" s="12">
        <f t="shared" si="3"/>
        <v>0.15913542260208929</v>
      </c>
      <c r="AB37" s="9">
        <f t="shared" si="4"/>
        <v>12</v>
      </c>
      <c r="AC37" s="12">
        <f t="shared" si="5"/>
        <v>0.93617021276595747</v>
      </c>
      <c r="AD37" s="12">
        <f t="shared" si="6"/>
        <v>-0.49096926713948008</v>
      </c>
      <c r="AE37" s="8">
        <f t="shared" si="8"/>
        <v>-0.49096926713948008</v>
      </c>
    </row>
    <row r="38" spans="1:31" ht="15" customHeight="1" x14ac:dyDescent="0.25">
      <c r="A38" s="20">
        <v>148</v>
      </c>
      <c r="B38" s="25" t="s">
        <v>53</v>
      </c>
      <c r="C38" s="22">
        <v>26.2</v>
      </c>
      <c r="D38" s="22">
        <v>1</v>
      </c>
      <c r="E38" s="22"/>
      <c r="F38" s="22">
        <v>1</v>
      </c>
      <c r="G38" s="22">
        <v>1</v>
      </c>
      <c r="H38" s="22">
        <v>1</v>
      </c>
      <c r="I38" s="22"/>
      <c r="J38" s="22"/>
      <c r="K38" s="22">
        <v>1</v>
      </c>
      <c r="L38" s="22">
        <v>1</v>
      </c>
      <c r="M38" s="22">
        <v>0</v>
      </c>
      <c r="N38" s="22">
        <v>0</v>
      </c>
      <c r="O38" s="22">
        <v>1</v>
      </c>
      <c r="P38" s="22">
        <v>0</v>
      </c>
      <c r="Q38" s="22">
        <f t="shared" ref="Q38:Q40" si="13">SUM(L38:P38)</f>
        <v>2</v>
      </c>
      <c r="R38" s="22">
        <v>2</v>
      </c>
      <c r="S38" s="22">
        <v>2</v>
      </c>
      <c r="T38" s="22">
        <v>2</v>
      </c>
      <c r="U38" s="22">
        <v>0.69</v>
      </c>
      <c r="V38" s="22">
        <v>0.32</v>
      </c>
      <c r="W38" s="22">
        <v>0.36</v>
      </c>
      <c r="X38" s="22">
        <v>0.1</v>
      </c>
      <c r="Y38" s="22">
        <v>10</v>
      </c>
      <c r="Z38" s="12">
        <f t="shared" si="2"/>
        <v>-1.0312499999999998</v>
      </c>
      <c r="AA38" s="12">
        <f t="shared" si="3"/>
        <v>0.22658691406250001</v>
      </c>
      <c r="AB38" s="9">
        <f t="shared" si="4"/>
        <v>9</v>
      </c>
      <c r="AC38" s="12">
        <f t="shared" si="5"/>
        <v>0.91428571428571426</v>
      </c>
      <c r="AD38" s="12">
        <f t="shared" si="6"/>
        <v>-0.94285714285714262</v>
      </c>
      <c r="AE38" s="8">
        <f>-AD38</f>
        <v>0.94285714285714262</v>
      </c>
    </row>
    <row r="39" spans="1:31" ht="15" customHeight="1" x14ac:dyDescent="0.25">
      <c r="A39" s="20">
        <v>149</v>
      </c>
      <c r="B39" s="25" t="s">
        <v>53</v>
      </c>
      <c r="C39" s="22">
        <v>26.2</v>
      </c>
      <c r="D39" s="22">
        <v>1</v>
      </c>
      <c r="E39" s="22"/>
      <c r="F39" s="22">
        <v>1</v>
      </c>
      <c r="G39" s="22">
        <v>1</v>
      </c>
      <c r="H39" s="22">
        <v>1</v>
      </c>
      <c r="I39" s="22"/>
      <c r="J39" s="22"/>
      <c r="K39" s="22">
        <v>1</v>
      </c>
      <c r="L39" s="22">
        <v>1</v>
      </c>
      <c r="M39" s="22">
        <v>0</v>
      </c>
      <c r="N39" s="22">
        <v>0</v>
      </c>
      <c r="O39" s="22">
        <v>1</v>
      </c>
      <c r="P39" s="22">
        <v>0</v>
      </c>
      <c r="Q39" s="22">
        <f t="shared" si="13"/>
        <v>2</v>
      </c>
      <c r="R39" s="22">
        <v>2</v>
      </c>
      <c r="S39" s="22">
        <v>2</v>
      </c>
      <c r="T39" s="22">
        <v>2</v>
      </c>
      <c r="U39" s="22">
        <v>0.87</v>
      </c>
      <c r="V39" s="22">
        <v>0.23</v>
      </c>
      <c r="W39" s="22">
        <v>0.42</v>
      </c>
      <c r="X39" s="22">
        <v>0.15</v>
      </c>
      <c r="Y39" s="22">
        <v>10</v>
      </c>
      <c r="Z39" s="12">
        <f t="shared" si="2"/>
        <v>-1.9565217391304348</v>
      </c>
      <c r="AA39" s="12">
        <f t="shared" si="3"/>
        <v>0.29569943289224954</v>
      </c>
      <c r="AB39" s="9">
        <f t="shared" si="4"/>
        <v>9</v>
      </c>
      <c r="AC39" s="12">
        <f t="shared" si="5"/>
        <v>0.91428571428571426</v>
      </c>
      <c r="AD39" s="12">
        <f t="shared" si="6"/>
        <v>-1.7888198757763976</v>
      </c>
      <c r="AE39" s="8">
        <f t="shared" ref="AE39:AE40" si="14">-AD39</f>
        <v>1.7888198757763976</v>
      </c>
    </row>
    <row r="40" spans="1:31" ht="15" customHeight="1" x14ac:dyDescent="0.25">
      <c r="A40" s="20">
        <v>150</v>
      </c>
      <c r="B40" s="25" t="s">
        <v>53</v>
      </c>
      <c r="C40" s="22">
        <v>26.2</v>
      </c>
      <c r="D40" s="22">
        <v>1</v>
      </c>
      <c r="E40" s="22"/>
      <c r="F40" s="22">
        <v>1</v>
      </c>
      <c r="G40" s="22">
        <v>1</v>
      </c>
      <c r="H40" s="22">
        <v>1</v>
      </c>
      <c r="I40" s="22"/>
      <c r="J40" s="22"/>
      <c r="K40" s="22">
        <v>1</v>
      </c>
      <c r="L40" s="22">
        <v>1</v>
      </c>
      <c r="M40" s="22">
        <v>0</v>
      </c>
      <c r="N40" s="22">
        <v>0</v>
      </c>
      <c r="O40" s="22">
        <v>1</v>
      </c>
      <c r="P40" s="22">
        <v>0</v>
      </c>
      <c r="Q40" s="22">
        <f t="shared" si="13"/>
        <v>2</v>
      </c>
      <c r="R40" s="22">
        <v>2</v>
      </c>
      <c r="S40" s="22">
        <v>2</v>
      </c>
      <c r="T40" s="22">
        <v>2</v>
      </c>
      <c r="U40" s="22">
        <v>0.91</v>
      </c>
      <c r="V40" s="22">
        <v>0.36</v>
      </c>
      <c r="W40" s="22">
        <v>0.63</v>
      </c>
      <c r="X40" s="22">
        <v>0.18</v>
      </c>
      <c r="Y40" s="22">
        <v>10</v>
      </c>
      <c r="Z40" s="12">
        <f t="shared" si="2"/>
        <v>-0.7777777777777779</v>
      </c>
      <c r="AA40" s="12">
        <f t="shared" si="3"/>
        <v>0.21512345679012349</v>
      </c>
      <c r="AB40" s="9">
        <f t="shared" si="4"/>
        <v>9</v>
      </c>
      <c r="AC40" s="12">
        <f t="shared" si="5"/>
        <v>0.91428571428571426</v>
      </c>
      <c r="AD40" s="12">
        <f t="shared" si="6"/>
        <v>-0.71111111111111125</v>
      </c>
      <c r="AE40" s="8">
        <f t="shared" si="14"/>
        <v>0.71111111111111125</v>
      </c>
    </row>
  </sheetData>
  <mergeCells count="21">
    <mergeCell ref="G1:H2"/>
    <mergeCell ref="B1:B3"/>
    <mergeCell ref="C1:C3"/>
    <mergeCell ref="D1:D3"/>
    <mergeCell ref="E1:E3"/>
    <mergeCell ref="F1:F3"/>
    <mergeCell ref="I1:I3"/>
    <mergeCell ref="J1:J3"/>
    <mergeCell ref="K1:K3"/>
    <mergeCell ref="L1:Q1"/>
    <mergeCell ref="R1:R3"/>
    <mergeCell ref="L2:L3"/>
    <mergeCell ref="M2:M3"/>
    <mergeCell ref="N2:N3"/>
    <mergeCell ref="O2:O3"/>
    <mergeCell ref="P2:P3"/>
    <mergeCell ref="Q2:Q3"/>
    <mergeCell ref="T2:T3"/>
    <mergeCell ref="U2:V2"/>
    <mergeCell ref="W2:X2"/>
    <mergeCell ref="S1:S3"/>
  </mergeCells>
  <pageMargins left="0.7" right="0.7" top="0.75" bottom="0.75" header="0.3" footer="0.3"/>
  <pageSetup paperSize="12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zoomScale="90" zoomScaleNormal="90" workbookViewId="0">
      <pane xSplit="2" ySplit="3" topLeftCell="X4" activePane="bottomRight" state="frozen"/>
      <selection pane="topRight" activeCell="C1" sqref="C1"/>
      <selection pane="bottomLeft" activeCell="A4" sqref="A4"/>
      <selection pane="bottomRight" activeCell="AG1" sqref="AG1:BO1048576"/>
    </sheetView>
  </sheetViews>
  <sheetFormatPr baseColWidth="10" defaultRowHeight="15" x14ac:dyDescent="0.25"/>
  <cols>
    <col min="1" max="1" width="5.85546875" style="1" customWidth="1"/>
    <col min="2" max="2" width="21.7109375" style="1" bestFit="1" customWidth="1"/>
    <col min="3" max="3" width="11.42578125" style="1"/>
    <col min="4" max="4" width="9.140625" style="1" customWidth="1"/>
    <col min="5" max="5" width="8.85546875" style="1" customWidth="1"/>
    <col min="6" max="6" width="13" style="1" customWidth="1"/>
    <col min="7" max="7" width="11" style="1" customWidth="1"/>
    <col min="8" max="8" width="11.42578125" style="1" customWidth="1"/>
    <col min="9" max="10" width="10.28515625" style="1" customWidth="1"/>
    <col min="11" max="11" width="11" style="1" customWidth="1"/>
    <col min="12" max="18" width="14.7109375" style="35" customWidth="1"/>
    <col min="19" max="16384" width="11.42578125" style="2"/>
  </cols>
  <sheetData>
    <row r="1" spans="1:32" ht="15" customHeight="1" x14ac:dyDescent="0.25">
      <c r="B1" s="40" t="s">
        <v>11</v>
      </c>
      <c r="C1" s="40" t="s">
        <v>19</v>
      </c>
      <c r="D1" s="40" t="s">
        <v>20</v>
      </c>
      <c r="E1" s="40" t="s">
        <v>21</v>
      </c>
      <c r="F1" s="40" t="s">
        <v>22</v>
      </c>
      <c r="G1" s="36" t="s">
        <v>23</v>
      </c>
      <c r="H1" s="37"/>
      <c r="I1" s="40" t="s">
        <v>24</v>
      </c>
      <c r="J1" s="40" t="s">
        <v>25</v>
      </c>
      <c r="K1" s="36" t="s">
        <v>26</v>
      </c>
      <c r="L1" s="36" t="s">
        <v>0</v>
      </c>
      <c r="M1" s="44"/>
      <c r="N1" s="44"/>
      <c r="O1" s="44"/>
      <c r="P1" s="44"/>
      <c r="Q1" s="37"/>
      <c r="R1" s="40" t="s">
        <v>27</v>
      </c>
    </row>
    <row r="2" spans="1:32" ht="24.75" customHeight="1" x14ac:dyDescent="0.25">
      <c r="B2" s="41"/>
      <c r="C2" s="41"/>
      <c r="D2" s="41"/>
      <c r="E2" s="41"/>
      <c r="F2" s="41"/>
      <c r="G2" s="38"/>
      <c r="H2" s="39"/>
      <c r="I2" s="41"/>
      <c r="J2" s="41"/>
      <c r="K2" s="38"/>
      <c r="L2" s="41" t="s">
        <v>3</v>
      </c>
      <c r="M2" s="41" t="s">
        <v>29</v>
      </c>
      <c r="N2" s="41" t="s">
        <v>4</v>
      </c>
      <c r="O2" s="41" t="s">
        <v>30</v>
      </c>
      <c r="P2" s="41" t="s">
        <v>31</v>
      </c>
      <c r="Q2" s="41" t="s">
        <v>32</v>
      </c>
      <c r="R2" s="41"/>
      <c r="S2" s="45" t="s">
        <v>64</v>
      </c>
      <c r="T2" s="47"/>
      <c r="U2" s="46"/>
      <c r="V2" s="45" t="s">
        <v>65</v>
      </c>
      <c r="W2" s="47"/>
      <c r="X2" s="46"/>
      <c r="Y2" s="15"/>
      <c r="Z2" s="15"/>
      <c r="AA2" s="3" t="s">
        <v>16</v>
      </c>
      <c r="AB2" s="4" t="s">
        <v>15</v>
      </c>
      <c r="AC2" s="3"/>
      <c r="AD2" s="3" t="s">
        <v>17</v>
      </c>
      <c r="AE2" s="3"/>
      <c r="AF2" s="5" t="s">
        <v>14</v>
      </c>
    </row>
    <row r="3" spans="1:32" ht="48" customHeight="1" x14ac:dyDescent="0.25">
      <c r="A3" s="1" t="s">
        <v>34</v>
      </c>
      <c r="B3" s="42"/>
      <c r="C3" s="42"/>
      <c r="D3" s="42"/>
      <c r="E3" s="42"/>
      <c r="F3" s="42"/>
      <c r="G3" s="17" t="s">
        <v>35</v>
      </c>
      <c r="H3" s="18" t="s">
        <v>36</v>
      </c>
      <c r="I3" s="42"/>
      <c r="J3" s="42"/>
      <c r="K3" s="43"/>
      <c r="L3" s="42"/>
      <c r="M3" s="42"/>
      <c r="N3" s="42"/>
      <c r="O3" s="42"/>
      <c r="P3" s="42"/>
      <c r="Q3" s="42"/>
      <c r="R3" s="42"/>
      <c r="S3" s="3" t="s">
        <v>5</v>
      </c>
      <c r="T3" s="6" t="s">
        <v>6</v>
      </c>
      <c r="U3" s="6" t="s">
        <v>7</v>
      </c>
      <c r="V3" s="3" t="s">
        <v>5</v>
      </c>
      <c r="W3" s="6" t="s">
        <v>6</v>
      </c>
      <c r="X3" s="6" t="s">
        <v>7</v>
      </c>
      <c r="Y3" s="6" t="s">
        <v>54</v>
      </c>
      <c r="Z3" s="6" t="s">
        <v>55</v>
      </c>
      <c r="AA3" s="6" t="s">
        <v>8</v>
      </c>
      <c r="AB3" s="6" t="s">
        <v>13</v>
      </c>
      <c r="AC3" s="6" t="s">
        <v>9</v>
      </c>
      <c r="AD3" s="6" t="s">
        <v>10</v>
      </c>
      <c r="AE3" s="6" t="s">
        <v>12</v>
      </c>
      <c r="AF3" s="7" t="s">
        <v>18</v>
      </c>
    </row>
    <row r="4" spans="1:32" ht="23.25" customHeight="1" x14ac:dyDescent="0.25">
      <c r="A4" s="20">
        <v>1</v>
      </c>
      <c r="B4" s="21" t="s">
        <v>37</v>
      </c>
      <c r="C4" s="22">
        <v>15.8</v>
      </c>
      <c r="D4" s="22">
        <v>1</v>
      </c>
      <c r="E4" s="22">
        <v>40</v>
      </c>
      <c r="F4" s="22">
        <v>1</v>
      </c>
      <c r="G4" s="22">
        <v>1</v>
      </c>
      <c r="H4" s="22">
        <v>3</v>
      </c>
      <c r="I4" s="22">
        <v>180</v>
      </c>
      <c r="J4" s="22"/>
      <c r="K4" s="22"/>
      <c r="L4" s="22">
        <v>1</v>
      </c>
      <c r="M4" s="22">
        <v>0</v>
      </c>
      <c r="N4" s="22">
        <v>0</v>
      </c>
      <c r="O4" s="22">
        <v>1</v>
      </c>
      <c r="P4" s="22">
        <v>0</v>
      </c>
      <c r="Q4" s="22">
        <f>SUM(L4:P4)</f>
        <v>2</v>
      </c>
      <c r="R4" s="22">
        <v>2</v>
      </c>
      <c r="S4" s="27">
        <v>45060</v>
      </c>
      <c r="T4" s="27">
        <v>25206.12</v>
      </c>
      <c r="U4" s="26">
        <v>20</v>
      </c>
      <c r="V4" s="27">
        <v>70206.67</v>
      </c>
      <c r="W4" s="27">
        <v>30160.41</v>
      </c>
      <c r="X4" s="26">
        <v>20</v>
      </c>
      <c r="Y4" s="28">
        <f>S4-V4</f>
        <v>-25146.67</v>
      </c>
      <c r="Z4" s="28">
        <f>SQRT(((U4-1)*T4^2+(X4-1)*W4^2)/(U4+X4-2))</f>
        <v>27793.873576945873</v>
      </c>
      <c r="AA4" s="28">
        <f>Y4/Z4</f>
        <v>-0.90475586032953514</v>
      </c>
      <c r="AB4" s="28">
        <f>(U4+X4)/(U4*X4)+AA4^2/(2*(U4+X4))</f>
        <v>0.11023228958500797</v>
      </c>
      <c r="AC4" s="29">
        <f>U4+X4-2</f>
        <v>38</v>
      </c>
      <c r="AD4" s="28">
        <f>1-(3/(4*AC4-1))</f>
        <v>0.98013245033112584</v>
      </c>
      <c r="AE4" s="28">
        <f>AA4*AD4</f>
        <v>-0.88678057833623314</v>
      </c>
      <c r="AF4" s="8">
        <f>AE4</f>
        <v>-0.88678057833623314</v>
      </c>
    </row>
    <row r="5" spans="1:32" x14ac:dyDescent="0.25">
      <c r="A5" s="20">
        <v>5</v>
      </c>
      <c r="B5" s="23" t="s">
        <v>38</v>
      </c>
      <c r="C5" s="19">
        <v>18</v>
      </c>
      <c r="D5" s="19">
        <v>3</v>
      </c>
      <c r="E5" s="19">
        <v>55</v>
      </c>
      <c r="F5" s="19">
        <v>1</v>
      </c>
      <c r="G5" s="22">
        <v>1</v>
      </c>
      <c r="H5" s="22">
        <v>1</v>
      </c>
      <c r="I5" s="21"/>
      <c r="J5" s="22">
        <f>45*6</f>
        <v>270</v>
      </c>
      <c r="K5" s="22"/>
      <c r="L5" s="22">
        <v>1</v>
      </c>
      <c r="M5" s="22">
        <v>0</v>
      </c>
      <c r="N5" s="22">
        <v>0</v>
      </c>
      <c r="O5" s="22">
        <v>1</v>
      </c>
      <c r="P5" s="22">
        <v>0</v>
      </c>
      <c r="Q5" s="22">
        <f t="shared" ref="Q5:Q18" si="0">SUM(L5:P5)</f>
        <v>2</v>
      </c>
      <c r="R5" s="22">
        <v>2</v>
      </c>
      <c r="S5" s="22">
        <v>13.9</v>
      </c>
      <c r="T5" s="22">
        <v>1.73</v>
      </c>
      <c r="U5" s="22">
        <v>10</v>
      </c>
      <c r="V5" s="22">
        <v>14.45</v>
      </c>
      <c r="W5" s="22">
        <v>3.05</v>
      </c>
      <c r="X5" s="22">
        <v>11</v>
      </c>
      <c r="Y5" s="28">
        <f t="shared" ref="Y5:Y34" si="1">S5-V5</f>
        <v>-0.54999999999999893</v>
      </c>
      <c r="Z5" s="28">
        <f t="shared" ref="Z5:Z34" si="2">SQRT(((U5-1)*T5^2+(X5-1)*W5^2)/(U5+X5-2))</f>
        <v>2.5127160813078655</v>
      </c>
      <c r="AA5" s="28">
        <f t="shared" ref="AA5:AA34" si="3">Y5/Z5</f>
        <v>-0.2188866478355663</v>
      </c>
      <c r="AB5" s="28">
        <f t="shared" ref="AB5:AB34" si="4">(U5+X5)/(U5*X5)+AA5^2/(2*(U5+X5))</f>
        <v>0.19204983768529785</v>
      </c>
      <c r="AC5" s="29">
        <f t="shared" ref="AC5:AC34" si="5">U5+X5-2</f>
        <v>19</v>
      </c>
      <c r="AD5" s="28">
        <f t="shared" ref="AD5:AD34" si="6">1-(3/(4*AC5-1))</f>
        <v>0.96</v>
      </c>
      <c r="AE5" s="28">
        <f t="shared" ref="AE5:AE34" si="7">AA5*AD5</f>
        <v>-0.21013118192214364</v>
      </c>
      <c r="AF5" s="8">
        <f t="shared" ref="AF5:AF31" si="8">AE5</f>
        <v>-0.21013118192214364</v>
      </c>
    </row>
    <row r="6" spans="1:32" x14ac:dyDescent="0.25">
      <c r="A6" s="20">
        <v>9</v>
      </c>
      <c r="B6" s="23" t="s">
        <v>38</v>
      </c>
      <c r="C6" s="19">
        <v>18</v>
      </c>
      <c r="D6" s="19">
        <v>3</v>
      </c>
      <c r="E6" s="19"/>
      <c r="F6" s="19">
        <v>1</v>
      </c>
      <c r="G6" s="22">
        <v>1</v>
      </c>
      <c r="H6" s="22">
        <v>1</v>
      </c>
      <c r="I6" s="21"/>
      <c r="J6" s="22">
        <f t="shared" ref="J6:J12" si="9">45*6</f>
        <v>270</v>
      </c>
      <c r="K6" s="22"/>
      <c r="L6" s="22">
        <v>1</v>
      </c>
      <c r="M6" s="22">
        <v>0</v>
      </c>
      <c r="N6" s="22">
        <v>0</v>
      </c>
      <c r="O6" s="22">
        <v>1</v>
      </c>
      <c r="P6" s="22">
        <v>0</v>
      </c>
      <c r="Q6" s="22">
        <f t="shared" si="0"/>
        <v>2</v>
      </c>
      <c r="R6" s="22">
        <v>2</v>
      </c>
      <c r="S6" s="22">
        <v>3.55</v>
      </c>
      <c r="T6" s="22">
        <v>0.86</v>
      </c>
      <c r="U6" s="22">
        <v>10</v>
      </c>
      <c r="V6" s="22">
        <v>3.3</v>
      </c>
      <c r="W6" s="22">
        <v>0.71</v>
      </c>
      <c r="X6" s="22">
        <v>11</v>
      </c>
      <c r="Y6" s="28">
        <f t="shared" si="1"/>
        <v>0.25</v>
      </c>
      <c r="Z6" s="28">
        <f t="shared" si="2"/>
        <v>0.7846353494324273</v>
      </c>
      <c r="AA6" s="28">
        <f t="shared" si="3"/>
        <v>0.3186193435980671</v>
      </c>
      <c r="AB6" s="28">
        <f t="shared" si="4"/>
        <v>0.19332619295944481</v>
      </c>
      <c r="AC6" s="29">
        <f t="shared" si="5"/>
        <v>19</v>
      </c>
      <c r="AD6" s="28">
        <f t="shared" si="6"/>
        <v>0.96</v>
      </c>
      <c r="AE6" s="28">
        <f t="shared" si="7"/>
        <v>0.30587456985414441</v>
      </c>
      <c r="AF6" s="8">
        <f t="shared" si="8"/>
        <v>0.30587456985414441</v>
      </c>
    </row>
    <row r="7" spans="1:32" x14ac:dyDescent="0.25">
      <c r="A7" s="20">
        <v>13</v>
      </c>
      <c r="B7" s="23" t="s">
        <v>38</v>
      </c>
      <c r="C7" s="19">
        <v>18</v>
      </c>
      <c r="D7" s="19">
        <v>3</v>
      </c>
      <c r="E7" s="19"/>
      <c r="F7" s="19">
        <v>1</v>
      </c>
      <c r="G7" s="22">
        <v>1</v>
      </c>
      <c r="H7" s="22">
        <v>1</v>
      </c>
      <c r="I7" s="21"/>
      <c r="J7" s="22">
        <f t="shared" si="9"/>
        <v>270</v>
      </c>
      <c r="K7" s="22"/>
      <c r="L7" s="22">
        <v>1</v>
      </c>
      <c r="M7" s="22">
        <v>0</v>
      </c>
      <c r="N7" s="22">
        <v>0</v>
      </c>
      <c r="O7" s="22">
        <v>1</v>
      </c>
      <c r="P7" s="22">
        <v>0</v>
      </c>
      <c r="Q7" s="22">
        <f t="shared" si="0"/>
        <v>2</v>
      </c>
      <c r="R7" s="22">
        <v>2</v>
      </c>
      <c r="S7" s="22">
        <v>5.6</v>
      </c>
      <c r="T7" s="22">
        <v>1.9</v>
      </c>
      <c r="U7" s="22">
        <v>10</v>
      </c>
      <c r="V7" s="22">
        <v>5.18</v>
      </c>
      <c r="W7" s="22">
        <v>1.72</v>
      </c>
      <c r="X7" s="22">
        <v>11</v>
      </c>
      <c r="Y7" s="28">
        <f t="shared" si="1"/>
        <v>0.41999999999999993</v>
      </c>
      <c r="Z7" s="28">
        <f t="shared" si="2"/>
        <v>1.8074989990533736</v>
      </c>
      <c r="AA7" s="28">
        <f t="shared" si="3"/>
        <v>0.23236527390607853</v>
      </c>
      <c r="AB7" s="28">
        <f t="shared" si="4"/>
        <v>0.19219465330236346</v>
      </c>
      <c r="AC7" s="29">
        <f t="shared" si="5"/>
        <v>19</v>
      </c>
      <c r="AD7" s="28">
        <f t="shared" si="6"/>
        <v>0.96</v>
      </c>
      <c r="AE7" s="28">
        <f t="shared" si="7"/>
        <v>0.22307066294983538</v>
      </c>
      <c r="AF7" s="8">
        <f t="shared" si="8"/>
        <v>0.22307066294983538</v>
      </c>
    </row>
    <row r="8" spans="1:32" x14ac:dyDescent="0.25">
      <c r="A8" s="20">
        <v>17</v>
      </c>
      <c r="B8" s="23" t="s">
        <v>38</v>
      </c>
      <c r="C8" s="19">
        <v>18</v>
      </c>
      <c r="D8" s="19">
        <v>3</v>
      </c>
      <c r="E8" s="19"/>
      <c r="F8" s="19">
        <v>1</v>
      </c>
      <c r="G8" s="22">
        <v>1</v>
      </c>
      <c r="H8" s="22">
        <v>1</v>
      </c>
      <c r="I8" s="21"/>
      <c r="J8" s="22">
        <f t="shared" si="9"/>
        <v>270</v>
      </c>
      <c r="K8" s="22"/>
      <c r="L8" s="22">
        <v>1</v>
      </c>
      <c r="M8" s="22">
        <v>0</v>
      </c>
      <c r="N8" s="22">
        <v>0</v>
      </c>
      <c r="O8" s="22">
        <v>1</v>
      </c>
      <c r="P8" s="22">
        <v>0</v>
      </c>
      <c r="Q8" s="22">
        <f t="shared" si="0"/>
        <v>2</v>
      </c>
      <c r="R8" s="22">
        <v>2</v>
      </c>
      <c r="S8" s="22">
        <v>27.84</v>
      </c>
      <c r="T8" s="22">
        <v>5.6</v>
      </c>
      <c r="U8" s="22">
        <v>10</v>
      </c>
      <c r="V8" s="22">
        <v>31.67</v>
      </c>
      <c r="W8" s="22">
        <v>6.25</v>
      </c>
      <c r="X8" s="22">
        <v>11</v>
      </c>
      <c r="Y8" s="28">
        <f t="shared" si="1"/>
        <v>-3.8300000000000018</v>
      </c>
      <c r="Z8" s="28">
        <f t="shared" si="2"/>
        <v>5.9509618859828919</v>
      </c>
      <c r="AA8" s="28">
        <f t="shared" si="3"/>
        <v>-0.6435934347052904</v>
      </c>
      <c r="AB8" s="28">
        <f t="shared" si="4"/>
        <v>0.20077129350898978</v>
      </c>
      <c r="AC8" s="29">
        <f t="shared" si="5"/>
        <v>19</v>
      </c>
      <c r="AD8" s="28">
        <f t="shared" si="6"/>
        <v>0.96</v>
      </c>
      <c r="AE8" s="28">
        <f t="shared" si="7"/>
        <v>-0.61784969731707873</v>
      </c>
      <c r="AF8" s="8">
        <f t="shared" si="8"/>
        <v>-0.61784969731707873</v>
      </c>
    </row>
    <row r="9" spans="1:32" x14ac:dyDescent="0.25">
      <c r="A9" s="20">
        <v>21</v>
      </c>
      <c r="B9" s="23" t="s">
        <v>38</v>
      </c>
      <c r="C9" s="19">
        <v>18</v>
      </c>
      <c r="D9" s="19">
        <v>3</v>
      </c>
      <c r="E9" s="19"/>
      <c r="F9" s="19">
        <v>1</v>
      </c>
      <c r="G9" s="22">
        <v>1</v>
      </c>
      <c r="H9" s="22">
        <v>1</v>
      </c>
      <c r="I9" s="21"/>
      <c r="J9" s="22">
        <f t="shared" si="9"/>
        <v>270</v>
      </c>
      <c r="K9" s="22"/>
      <c r="L9" s="22">
        <v>1</v>
      </c>
      <c r="M9" s="22">
        <v>0</v>
      </c>
      <c r="N9" s="22">
        <v>0</v>
      </c>
      <c r="O9" s="22">
        <v>1</v>
      </c>
      <c r="P9" s="22">
        <v>0</v>
      </c>
      <c r="Q9" s="22">
        <f t="shared" si="0"/>
        <v>2</v>
      </c>
      <c r="R9" s="22">
        <v>2</v>
      </c>
      <c r="S9" s="22">
        <v>5.2</v>
      </c>
      <c r="T9" s="22">
        <v>0.54</v>
      </c>
      <c r="U9" s="22">
        <v>10</v>
      </c>
      <c r="V9" s="22">
        <v>5.34</v>
      </c>
      <c r="W9" s="22">
        <v>0.69</v>
      </c>
      <c r="X9" s="22">
        <v>11</v>
      </c>
      <c r="Y9" s="28">
        <f t="shared" si="1"/>
        <v>-0.13999999999999968</v>
      </c>
      <c r="Z9" s="28">
        <f t="shared" si="2"/>
        <v>0.62346231895592108</v>
      </c>
      <c r="AA9" s="28">
        <f t="shared" si="3"/>
        <v>-0.22455246410793547</v>
      </c>
      <c r="AB9" s="28">
        <f t="shared" si="4"/>
        <v>0.19210965779330391</v>
      </c>
      <c r="AC9" s="29">
        <f t="shared" si="5"/>
        <v>19</v>
      </c>
      <c r="AD9" s="28">
        <f t="shared" si="6"/>
        <v>0.96</v>
      </c>
      <c r="AE9" s="28">
        <f t="shared" si="7"/>
        <v>-0.21557036554361805</v>
      </c>
      <c r="AF9" s="8">
        <f t="shared" si="8"/>
        <v>-0.21557036554361805</v>
      </c>
    </row>
    <row r="10" spans="1:32" x14ac:dyDescent="0.25">
      <c r="A10" s="20">
        <v>25</v>
      </c>
      <c r="B10" s="23" t="s">
        <v>38</v>
      </c>
      <c r="C10" s="19">
        <v>18</v>
      </c>
      <c r="D10" s="19">
        <v>3</v>
      </c>
      <c r="E10" s="19"/>
      <c r="F10" s="19">
        <v>1</v>
      </c>
      <c r="G10" s="22">
        <v>1</v>
      </c>
      <c r="H10" s="22">
        <v>1</v>
      </c>
      <c r="I10" s="21"/>
      <c r="J10" s="22">
        <f t="shared" si="9"/>
        <v>270</v>
      </c>
      <c r="K10" s="22"/>
      <c r="L10" s="22">
        <v>1</v>
      </c>
      <c r="M10" s="22">
        <v>0</v>
      </c>
      <c r="N10" s="22">
        <v>0</v>
      </c>
      <c r="O10" s="22">
        <v>1</v>
      </c>
      <c r="P10" s="22">
        <v>0</v>
      </c>
      <c r="Q10" s="22">
        <f t="shared" si="0"/>
        <v>2</v>
      </c>
      <c r="R10" s="22">
        <v>2</v>
      </c>
      <c r="S10" s="22">
        <v>58</v>
      </c>
      <c r="T10" s="22">
        <v>30.48</v>
      </c>
      <c r="U10" s="22">
        <v>10</v>
      </c>
      <c r="V10" s="22">
        <v>60</v>
      </c>
      <c r="W10" s="22">
        <v>23.66</v>
      </c>
      <c r="X10" s="22">
        <v>11</v>
      </c>
      <c r="Y10" s="28">
        <f t="shared" si="1"/>
        <v>-2</v>
      </c>
      <c r="Z10" s="28">
        <f t="shared" si="2"/>
        <v>27.105281676028422</v>
      </c>
      <c r="AA10" s="28">
        <f t="shared" si="3"/>
        <v>-7.3786357356646667E-2</v>
      </c>
      <c r="AB10" s="28">
        <f t="shared" si="4"/>
        <v>0.19103872011223288</v>
      </c>
      <c r="AC10" s="29">
        <f t="shared" si="5"/>
        <v>19</v>
      </c>
      <c r="AD10" s="28">
        <f t="shared" si="6"/>
        <v>0.96</v>
      </c>
      <c r="AE10" s="28">
        <f t="shared" si="7"/>
        <v>-7.08349030623808E-2</v>
      </c>
      <c r="AF10" s="8">
        <f t="shared" si="8"/>
        <v>-7.08349030623808E-2</v>
      </c>
    </row>
    <row r="11" spans="1:32" x14ac:dyDescent="0.25">
      <c r="A11" s="20">
        <v>29</v>
      </c>
      <c r="B11" s="23" t="s">
        <v>38</v>
      </c>
      <c r="C11" s="19">
        <v>18</v>
      </c>
      <c r="D11" s="19">
        <v>3</v>
      </c>
      <c r="E11" s="19"/>
      <c r="F11" s="19">
        <v>1</v>
      </c>
      <c r="G11" s="22">
        <v>1</v>
      </c>
      <c r="H11" s="22">
        <v>1</v>
      </c>
      <c r="I11" s="21"/>
      <c r="J11" s="22">
        <f t="shared" si="9"/>
        <v>270</v>
      </c>
      <c r="K11" s="22"/>
      <c r="L11" s="22">
        <v>1</v>
      </c>
      <c r="M11" s="22">
        <v>0</v>
      </c>
      <c r="N11" s="22">
        <v>0</v>
      </c>
      <c r="O11" s="22">
        <v>1</v>
      </c>
      <c r="P11" s="22">
        <v>0</v>
      </c>
      <c r="Q11" s="22">
        <f t="shared" si="0"/>
        <v>2</v>
      </c>
      <c r="R11" s="22">
        <v>2</v>
      </c>
      <c r="S11" s="22">
        <v>39.1</v>
      </c>
      <c r="T11" s="22">
        <v>8.2100000000000009</v>
      </c>
      <c r="U11" s="22">
        <v>10</v>
      </c>
      <c r="V11" s="22">
        <v>49</v>
      </c>
      <c r="W11" s="22">
        <v>13.57</v>
      </c>
      <c r="X11" s="22">
        <v>11</v>
      </c>
      <c r="Y11" s="28">
        <f t="shared" si="1"/>
        <v>-9.8999999999999986</v>
      </c>
      <c r="Z11" s="28">
        <f t="shared" si="2"/>
        <v>11.351062783536591</v>
      </c>
      <c r="AA11" s="28">
        <f t="shared" si="3"/>
        <v>-0.87216502884283298</v>
      </c>
      <c r="AB11" s="28">
        <f t="shared" si="4"/>
        <v>0.20902032513614852</v>
      </c>
      <c r="AC11" s="29">
        <f t="shared" si="5"/>
        <v>19</v>
      </c>
      <c r="AD11" s="28">
        <f t="shared" si="6"/>
        <v>0.96</v>
      </c>
      <c r="AE11" s="28">
        <f t="shared" si="7"/>
        <v>-0.83727842768911964</v>
      </c>
      <c r="AF11" s="8">
        <f t="shared" si="8"/>
        <v>-0.83727842768911964</v>
      </c>
    </row>
    <row r="12" spans="1:32" x14ac:dyDescent="0.25">
      <c r="A12" s="20">
        <v>33</v>
      </c>
      <c r="B12" s="23" t="s">
        <v>38</v>
      </c>
      <c r="C12" s="19">
        <v>18</v>
      </c>
      <c r="D12" s="19">
        <v>3</v>
      </c>
      <c r="E12" s="19"/>
      <c r="F12" s="19">
        <v>1</v>
      </c>
      <c r="G12" s="22">
        <v>1</v>
      </c>
      <c r="H12" s="22">
        <v>1</v>
      </c>
      <c r="I12" s="21"/>
      <c r="J12" s="22">
        <f t="shared" si="9"/>
        <v>270</v>
      </c>
      <c r="K12" s="22"/>
      <c r="L12" s="22">
        <v>1</v>
      </c>
      <c r="M12" s="22">
        <v>0</v>
      </c>
      <c r="N12" s="22">
        <v>0</v>
      </c>
      <c r="O12" s="22">
        <v>1</v>
      </c>
      <c r="P12" s="22">
        <v>0</v>
      </c>
      <c r="Q12" s="22">
        <f t="shared" si="0"/>
        <v>2</v>
      </c>
      <c r="R12" s="22">
        <v>2</v>
      </c>
      <c r="S12" s="22">
        <v>5.4</v>
      </c>
      <c r="T12" s="22">
        <v>0.46</v>
      </c>
      <c r="U12" s="22">
        <v>10</v>
      </c>
      <c r="V12" s="22">
        <v>5.73</v>
      </c>
      <c r="W12" s="22">
        <v>0.26</v>
      </c>
      <c r="X12" s="22">
        <v>11</v>
      </c>
      <c r="Y12" s="28">
        <f t="shared" si="1"/>
        <v>-0.33000000000000007</v>
      </c>
      <c r="Z12" s="28">
        <f t="shared" si="2"/>
        <v>0.36852479742317135</v>
      </c>
      <c r="AA12" s="28">
        <f t="shared" si="3"/>
        <v>-0.89546212984160778</v>
      </c>
      <c r="AB12" s="28">
        <f t="shared" si="4"/>
        <v>0.21000081533719731</v>
      </c>
      <c r="AC12" s="29">
        <f t="shared" si="5"/>
        <v>19</v>
      </c>
      <c r="AD12" s="28">
        <f t="shared" si="6"/>
        <v>0.96</v>
      </c>
      <c r="AE12" s="28">
        <f t="shared" si="7"/>
        <v>-0.85964364464794341</v>
      </c>
      <c r="AF12" s="8">
        <f t="shared" si="8"/>
        <v>-0.85964364464794341</v>
      </c>
    </row>
    <row r="13" spans="1:32" x14ac:dyDescent="0.25">
      <c r="A13" s="20">
        <v>37</v>
      </c>
      <c r="B13" s="24" t="s">
        <v>39</v>
      </c>
      <c r="C13" s="22"/>
      <c r="D13" s="22"/>
      <c r="E13" s="22">
        <v>30</v>
      </c>
      <c r="F13" s="22"/>
      <c r="G13" s="22">
        <v>2</v>
      </c>
      <c r="H13" s="22">
        <v>1</v>
      </c>
      <c r="I13" s="22"/>
      <c r="J13" s="22">
        <f>32*4*4</f>
        <v>512</v>
      </c>
      <c r="K13" s="22"/>
      <c r="L13" s="22">
        <v>1</v>
      </c>
      <c r="M13" s="22">
        <v>0</v>
      </c>
      <c r="N13" s="22">
        <v>0</v>
      </c>
      <c r="O13" s="22">
        <v>1</v>
      </c>
      <c r="P13" s="22">
        <v>0</v>
      </c>
      <c r="Q13" s="22">
        <f t="shared" si="0"/>
        <v>2</v>
      </c>
      <c r="R13" s="22">
        <v>1</v>
      </c>
      <c r="S13" s="22">
        <v>108</v>
      </c>
      <c r="T13" s="22">
        <v>19.5</v>
      </c>
      <c r="U13" s="22">
        <v>15</v>
      </c>
      <c r="V13" s="22">
        <v>100</v>
      </c>
      <c r="W13" s="22">
        <v>15.9</v>
      </c>
      <c r="X13" s="22">
        <v>15</v>
      </c>
      <c r="Y13" s="28">
        <f t="shared" si="1"/>
        <v>8</v>
      </c>
      <c r="Z13" s="28">
        <f t="shared" si="2"/>
        <v>17.791290003819284</v>
      </c>
      <c r="AA13" s="28">
        <f t="shared" si="3"/>
        <v>0.44965823154378504</v>
      </c>
      <c r="AB13" s="28">
        <f t="shared" si="4"/>
        <v>0.1367032087532514</v>
      </c>
      <c r="AC13" s="29">
        <f t="shared" si="5"/>
        <v>28</v>
      </c>
      <c r="AD13" s="28">
        <f t="shared" si="6"/>
        <v>0.97297297297297303</v>
      </c>
      <c r="AE13" s="28">
        <f t="shared" si="7"/>
        <v>0.43750530636692603</v>
      </c>
      <c r="AF13" s="8">
        <f>-AE13</f>
        <v>-0.43750530636692603</v>
      </c>
    </row>
    <row r="14" spans="1:32" x14ac:dyDescent="0.25">
      <c r="A14" s="20">
        <v>48</v>
      </c>
      <c r="B14" s="25" t="s">
        <v>40</v>
      </c>
      <c r="C14" s="22">
        <v>21.5</v>
      </c>
      <c r="D14" s="22">
        <v>3</v>
      </c>
      <c r="E14" s="22">
        <v>32</v>
      </c>
      <c r="F14" s="22">
        <v>1</v>
      </c>
      <c r="G14" s="22">
        <v>2</v>
      </c>
      <c r="H14" s="22">
        <v>1</v>
      </c>
      <c r="I14" s="22"/>
      <c r="J14" s="22">
        <v>80</v>
      </c>
      <c r="K14" s="22"/>
      <c r="L14" s="22">
        <v>1</v>
      </c>
      <c r="M14" s="22">
        <v>0</v>
      </c>
      <c r="N14" s="22">
        <v>0</v>
      </c>
      <c r="O14" s="22">
        <v>1</v>
      </c>
      <c r="P14" s="22">
        <v>0</v>
      </c>
      <c r="Q14" s="22">
        <f t="shared" si="0"/>
        <v>2</v>
      </c>
      <c r="R14" s="22"/>
      <c r="S14" s="22">
        <v>32.19</v>
      </c>
      <c r="T14" s="22">
        <v>10.97</v>
      </c>
      <c r="U14" s="22">
        <v>16</v>
      </c>
      <c r="V14" s="22">
        <v>25.06</v>
      </c>
      <c r="W14" s="22">
        <v>13.6</v>
      </c>
      <c r="X14" s="22">
        <v>16</v>
      </c>
      <c r="Y14" s="28">
        <f t="shared" si="1"/>
        <v>7.129999999999999</v>
      </c>
      <c r="Z14" s="28">
        <f t="shared" si="2"/>
        <v>12.355179075998858</v>
      </c>
      <c r="AA14" s="28">
        <f t="shared" si="3"/>
        <v>0.57708592940192349</v>
      </c>
      <c r="AB14" s="28">
        <f t="shared" si="4"/>
        <v>0.13020356515490128</v>
      </c>
      <c r="AC14" s="29">
        <f t="shared" si="5"/>
        <v>30</v>
      </c>
      <c r="AD14" s="28">
        <f t="shared" si="6"/>
        <v>0.97478991596638653</v>
      </c>
      <c r="AE14" s="28">
        <f t="shared" si="7"/>
        <v>0.56253754462708505</v>
      </c>
      <c r="AF14" s="8">
        <f>-AE14</f>
        <v>-0.56253754462708505</v>
      </c>
    </row>
    <row r="15" spans="1:32" x14ac:dyDescent="0.25">
      <c r="A15" s="20">
        <v>50</v>
      </c>
      <c r="B15" s="25" t="s">
        <v>41</v>
      </c>
      <c r="C15" s="22"/>
      <c r="D15" s="22">
        <v>3</v>
      </c>
      <c r="E15" s="22">
        <v>139</v>
      </c>
      <c r="F15" s="22">
        <v>1</v>
      </c>
      <c r="G15" s="22">
        <v>1</v>
      </c>
      <c r="H15" s="22">
        <v>1</v>
      </c>
      <c r="I15" s="22"/>
      <c r="J15" s="22">
        <v>90</v>
      </c>
      <c r="K15" s="22"/>
      <c r="L15" s="22">
        <v>1</v>
      </c>
      <c r="M15" s="22">
        <v>0</v>
      </c>
      <c r="N15" s="22">
        <v>0</v>
      </c>
      <c r="O15" s="22">
        <v>1</v>
      </c>
      <c r="P15" s="22">
        <v>0</v>
      </c>
      <c r="Q15" s="22">
        <f t="shared" si="0"/>
        <v>2</v>
      </c>
      <c r="R15" s="22">
        <v>2</v>
      </c>
      <c r="S15" s="22">
        <v>59.2</v>
      </c>
      <c r="T15" s="22">
        <v>21.6</v>
      </c>
      <c r="U15" s="22">
        <v>15</v>
      </c>
      <c r="V15" s="22">
        <v>43.3</v>
      </c>
      <c r="W15" s="22">
        <v>22.4</v>
      </c>
      <c r="X15" s="22">
        <v>15</v>
      </c>
      <c r="Y15" s="28">
        <f t="shared" si="1"/>
        <v>15.900000000000006</v>
      </c>
      <c r="Z15" s="28">
        <f t="shared" si="2"/>
        <v>22.003636063160105</v>
      </c>
      <c r="AA15" s="28">
        <f t="shared" si="3"/>
        <v>0.72260784328371996</v>
      </c>
      <c r="AB15" s="28">
        <f t="shared" si="4"/>
        <v>0.14203603491958583</v>
      </c>
      <c r="AC15" s="29">
        <f t="shared" si="5"/>
        <v>28</v>
      </c>
      <c r="AD15" s="28">
        <f t="shared" si="6"/>
        <v>0.97297297297297303</v>
      </c>
      <c r="AE15" s="28">
        <f t="shared" si="7"/>
        <v>0.70307790157334915</v>
      </c>
      <c r="AF15" s="8">
        <f t="shared" si="8"/>
        <v>0.70307790157334915</v>
      </c>
    </row>
    <row r="16" spans="1:32" x14ac:dyDescent="0.25">
      <c r="A16" s="20">
        <v>52</v>
      </c>
      <c r="B16" s="25" t="s">
        <v>41</v>
      </c>
      <c r="C16" s="22"/>
      <c r="D16" s="22">
        <v>3</v>
      </c>
      <c r="E16" s="22"/>
      <c r="F16" s="22">
        <v>1</v>
      </c>
      <c r="G16" s="22">
        <v>1</v>
      </c>
      <c r="H16" s="22">
        <v>1</v>
      </c>
      <c r="I16" s="22"/>
      <c r="J16" s="22">
        <v>90</v>
      </c>
      <c r="K16" s="22"/>
      <c r="L16" s="22">
        <v>1</v>
      </c>
      <c r="M16" s="22">
        <v>0</v>
      </c>
      <c r="N16" s="22">
        <v>0</v>
      </c>
      <c r="O16" s="22">
        <v>1</v>
      </c>
      <c r="P16" s="22">
        <v>0</v>
      </c>
      <c r="Q16" s="22">
        <f t="shared" si="0"/>
        <v>2</v>
      </c>
      <c r="R16" s="22">
        <v>2</v>
      </c>
      <c r="S16" s="22">
        <v>65.900000000000006</v>
      </c>
      <c r="T16" s="22">
        <v>16.8</v>
      </c>
      <c r="U16" s="22">
        <v>15</v>
      </c>
      <c r="V16" s="22">
        <v>60.9</v>
      </c>
      <c r="W16" s="22">
        <v>22.5</v>
      </c>
      <c r="X16" s="22">
        <v>15</v>
      </c>
      <c r="Y16" s="28">
        <f t="shared" si="1"/>
        <v>5.0000000000000071</v>
      </c>
      <c r="Z16" s="28">
        <f t="shared" si="2"/>
        <v>19.855603743024286</v>
      </c>
      <c r="AA16" s="28">
        <f t="shared" si="3"/>
        <v>0.25181807940524692</v>
      </c>
      <c r="AB16" s="28">
        <f t="shared" si="4"/>
        <v>0.13439020575192245</v>
      </c>
      <c r="AC16" s="29">
        <f t="shared" si="5"/>
        <v>28</v>
      </c>
      <c r="AD16" s="28">
        <f t="shared" si="6"/>
        <v>0.97297297297297303</v>
      </c>
      <c r="AE16" s="28">
        <f t="shared" si="7"/>
        <v>0.24501218536726729</v>
      </c>
      <c r="AF16" s="8">
        <f t="shared" si="8"/>
        <v>0.24501218536726729</v>
      </c>
    </row>
    <row r="17" spans="1:32" x14ac:dyDescent="0.25">
      <c r="A17" s="20">
        <v>54</v>
      </c>
      <c r="B17" s="25" t="s">
        <v>41</v>
      </c>
      <c r="C17" s="22"/>
      <c r="D17" s="22">
        <v>3</v>
      </c>
      <c r="E17" s="22"/>
      <c r="F17" s="22">
        <v>1</v>
      </c>
      <c r="G17" s="22">
        <v>1</v>
      </c>
      <c r="H17" s="22">
        <v>1</v>
      </c>
      <c r="I17" s="22"/>
      <c r="J17" s="22">
        <v>90</v>
      </c>
      <c r="K17" s="22"/>
      <c r="L17" s="22">
        <v>1</v>
      </c>
      <c r="M17" s="22">
        <v>0</v>
      </c>
      <c r="N17" s="22">
        <v>0</v>
      </c>
      <c r="O17" s="22">
        <v>1</v>
      </c>
      <c r="P17" s="22">
        <v>0</v>
      </c>
      <c r="Q17" s="22">
        <f t="shared" si="0"/>
        <v>2</v>
      </c>
      <c r="R17" s="22">
        <v>2</v>
      </c>
      <c r="S17" s="22">
        <v>55</v>
      </c>
      <c r="T17" s="22">
        <v>19</v>
      </c>
      <c r="U17" s="22">
        <v>15</v>
      </c>
      <c r="V17" s="22">
        <v>45.2</v>
      </c>
      <c r="W17" s="22">
        <v>20.6</v>
      </c>
      <c r="X17" s="22">
        <v>15</v>
      </c>
      <c r="Y17" s="28">
        <f t="shared" si="1"/>
        <v>9.7999999999999972</v>
      </c>
      <c r="Z17" s="28">
        <f t="shared" si="2"/>
        <v>19.81615502563502</v>
      </c>
      <c r="AA17" s="28">
        <f t="shared" si="3"/>
        <v>0.49454598974030539</v>
      </c>
      <c r="AB17" s="28">
        <f t="shared" si="4"/>
        <v>0.1374095955994703</v>
      </c>
      <c r="AC17" s="29">
        <f t="shared" si="5"/>
        <v>28</v>
      </c>
      <c r="AD17" s="28">
        <f t="shared" si="6"/>
        <v>0.97297297297297303</v>
      </c>
      <c r="AE17" s="28">
        <f t="shared" si="7"/>
        <v>0.48117988190948635</v>
      </c>
      <c r="AF17" s="8">
        <f t="shared" si="8"/>
        <v>0.48117988190948635</v>
      </c>
    </row>
    <row r="18" spans="1:32" x14ac:dyDescent="0.25">
      <c r="A18" s="20">
        <v>62</v>
      </c>
      <c r="B18" s="25" t="s">
        <v>42</v>
      </c>
      <c r="C18" s="22">
        <v>6</v>
      </c>
      <c r="D18" s="22">
        <v>3</v>
      </c>
      <c r="E18" s="22">
        <v>71</v>
      </c>
      <c r="F18" s="22">
        <v>1</v>
      </c>
      <c r="G18" s="22">
        <v>1</v>
      </c>
      <c r="H18" s="22">
        <v>1</v>
      </c>
      <c r="I18" s="22">
        <v>900</v>
      </c>
      <c r="J18" s="22">
        <v>1044</v>
      </c>
      <c r="K18" s="22"/>
      <c r="L18" s="22">
        <v>1</v>
      </c>
      <c r="M18" s="22">
        <v>0</v>
      </c>
      <c r="N18" s="22">
        <v>0</v>
      </c>
      <c r="O18" s="22">
        <v>1</v>
      </c>
      <c r="P18" s="22">
        <v>0</v>
      </c>
      <c r="Q18" s="22">
        <f t="shared" si="0"/>
        <v>2</v>
      </c>
      <c r="R18" s="22">
        <v>2</v>
      </c>
      <c r="S18" s="22">
        <v>71.81</v>
      </c>
      <c r="T18" s="22">
        <v>16.61</v>
      </c>
      <c r="U18" s="22">
        <v>17</v>
      </c>
      <c r="V18" s="22">
        <v>64.599999999999994</v>
      </c>
      <c r="W18" s="22">
        <v>14.52</v>
      </c>
      <c r="X18" s="22">
        <v>17</v>
      </c>
      <c r="Y18" s="28">
        <f t="shared" si="1"/>
        <v>7.210000000000008</v>
      </c>
      <c r="Z18" s="28">
        <f t="shared" si="2"/>
        <v>15.600040064051116</v>
      </c>
      <c r="AA18" s="28">
        <f t="shared" si="3"/>
        <v>0.46217830020929251</v>
      </c>
      <c r="AB18" s="28">
        <f t="shared" si="4"/>
        <v>0.12078836442918163</v>
      </c>
      <c r="AC18" s="29">
        <f t="shared" si="5"/>
        <v>32</v>
      </c>
      <c r="AD18" s="28">
        <f t="shared" si="6"/>
        <v>0.97637795275590555</v>
      </c>
      <c r="AE18" s="28">
        <f t="shared" si="7"/>
        <v>0.45126070256655332</v>
      </c>
      <c r="AF18" s="8">
        <f t="shared" si="8"/>
        <v>0.45126070256655332</v>
      </c>
    </row>
    <row r="19" spans="1:32" x14ac:dyDescent="0.25">
      <c r="A19" s="20">
        <v>68</v>
      </c>
      <c r="B19" s="25" t="s">
        <v>44</v>
      </c>
      <c r="C19" s="22"/>
      <c r="D19" s="22">
        <v>2</v>
      </c>
      <c r="E19" s="22"/>
      <c r="F19" s="22">
        <v>2</v>
      </c>
      <c r="G19" s="22">
        <v>1</v>
      </c>
      <c r="H19" s="22">
        <v>1</v>
      </c>
      <c r="I19" s="22"/>
      <c r="J19" s="22">
        <v>540</v>
      </c>
      <c r="K19" s="22"/>
      <c r="L19" s="22">
        <v>1</v>
      </c>
      <c r="M19" s="22">
        <v>1</v>
      </c>
      <c r="N19" s="22">
        <v>1</v>
      </c>
      <c r="O19" s="22">
        <v>1</v>
      </c>
      <c r="P19" s="22">
        <v>0</v>
      </c>
      <c r="Q19" s="22">
        <f t="shared" ref="Q19:Q29" si="10">SUM(L19:P19)</f>
        <v>4</v>
      </c>
      <c r="R19" s="22">
        <v>2</v>
      </c>
      <c r="S19" s="22">
        <v>19.8</v>
      </c>
      <c r="T19" s="22">
        <v>3</v>
      </c>
      <c r="U19" s="22">
        <v>10</v>
      </c>
      <c r="V19" s="22">
        <v>21.8</v>
      </c>
      <c r="W19" s="22">
        <v>4.0999999999999996</v>
      </c>
      <c r="X19" s="22">
        <v>10</v>
      </c>
      <c r="Y19" s="28">
        <f t="shared" si="1"/>
        <v>-2</v>
      </c>
      <c r="Z19" s="28">
        <f t="shared" si="2"/>
        <v>3.5923529893372113</v>
      </c>
      <c r="AA19" s="28">
        <f t="shared" si="3"/>
        <v>-0.55673816185001346</v>
      </c>
      <c r="AB19" s="28">
        <f t="shared" si="4"/>
        <v>0.20774893452150331</v>
      </c>
      <c r="AC19" s="29">
        <f t="shared" si="5"/>
        <v>18</v>
      </c>
      <c r="AD19" s="28">
        <f t="shared" si="6"/>
        <v>0.95774647887323949</v>
      </c>
      <c r="AE19" s="28">
        <f t="shared" si="7"/>
        <v>-0.53321401416621006</v>
      </c>
      <c r="AF19" s="8">
        <f t="shared" si="8"/>
        <v>-0.53321401416621006</v>
      </c>
    </row>
    <row r="20" spans="1:32" x14ac:dyDescent="0.25">
      <c r="A20" s="20">
        <v>78</v>
      </c>
      <c r="B20" s="25" t="s">
        <v>45</v>
      </c>
      <c r="C20" s="22"/>
      <c r="D20" s="22">
        <v>3</v>
      </c>
      <c r="E20" s="22">
        <v>51</v>
      </c>
      <c r="F20" s="22">
        <v>1</v>
      </c>
      <c r="G20" s="22">
        <v>1</v>
      </c>
      <c r="H20" s="22">
        <v>1</v>
      </c>
      <c r="I20" s="22"/>
      <c r="J20" s="22">
        <v>270</v>
      </c>
      <c r="K20" s="22"/>
      <c r="L20" s="22">
        <v>1</v>
      </c>
      <c r="M20" s="22">
        <v>0</v>
      </c>
      <c r="N20" s="22">
        <v>0</v>
      </c>
      <c r="O20" s="22">
        <v>1</v>
      </c>
      <c r="P20" s="22">
        <v>1</v>
      </c>
      <c r="Q20" s="22">
        <f t="shared" si="10"/>
        <v>3</v>
      </c>
      <c r="R20" s="22">
        <v>2</v>
      </c>
      <c r="S20" s="22">
        <v>11.7</v>
      </c>
      <c r="T20" s="22">
        <v>6.1</v>
      </c>
      <c r="U20" s="22">
        <v>17</v>
      </c>
      <c r="V20" s="22">
        <v>11.4</v>
      </c>
      <c r="W20" s="22">
        <v>6.7</v>
      </c>
      <c r="X20" s="22">
        <v>17</v>
      </c>
      <c r="Y20" s="28">
        <f t="shared" si="1"/>
        <v>0.29999999999999893</v>
      </c>
      <c r="Z20" s="28">
        <f t="shared" si="2"/>
        <v>6.4070273918565386</v>
      </c>
      <c r="AA20" s="28">
        <f t="shared" si="3"/>
        <v>4.682358629858599E-2</v>
      </c>
      <c r="AB20" s="28">
        <f t="shared" si="4"/>
        <v>0.11767930070932149</v>
      </c>
      <c r="AC20" s="29">
        <f t="shared" si="5"/>
        <v>32</v>
      </c>
      <c r="AD20" s="28">
        <f t="shared" si="6"/>
        <v>0.97637795275590555</v>
      </c>
      <c r="AE20" s="28">
        <f t="shared" si="7"/>
        <v>4.571751733090286E-2</v>
      </c>
      <c r="AF20" s="8">
        <f t="shared" si="8"/>
        <v>4.571751733090286E-2</v>
      </c>
    </row>
    <row r="21" spans="1:32" x14ac:dyDescent="0.25">
      <c r="A21" s="20">
        <v>82</v>
      </c>
      <c r="B21" s="25" t="s">
        <v>45</v>
      </c>
      <c r="C21" s="22"/>
      <c r="D21" s="22">
        <v>3</v>
      </c>
      <c r="E21" s="22"/>
      <c r="F21" s="22">
        <v>1</v>
      </c>
      <c r="G21" s="22">
        <v>1</v>
      </c>
      <c r="H21" s="22">
        <v>1</v>
      </c>
      <c r="I21" s="22"/>
      <c r="J21" s="22">
        <v>270</v>
      </c>
      <c r="K21" s="22"/>
      <c r="L21" s="22">
        <v>1</v>
      </c>
      <c r="M21" s="22">
        <v>0</v>
      </c>
      <c r="N21" s="22">
        <v>0</v>
      </c>
      <c r="O21" s="22">
        <v>1</v>
      </c>
      <c r="P21" s="22">
        <v>1</v>
      </c>
      <c r="Q21" s="22">
        <f t="shared" si="10"/>
        <v>3</v>
      </c>
      <c r="R21" s="22">
        <v>2</v>
      </c>
      <c r="S21" s="22">
        <v>1.2</v>
      </c>
      <c r="T21" s="22">
        <v>1.4</v>
      </c>
      <c r="U21" s="22">
        <v>17</v>
      </c>
      <c r="V21" s="22">
        <v>1.9</v>
      </c>
      <c r="W21" s="22">
        <v>2.2999999999999998</v>
      </c>
      <c r="X21" s="22">
        <v>17</v>
      </c>
      <c r="Y21" s="28">
        <f t="shared" si="1"/>
        <v>-0.7</v>
      </c>
      <c r="Z21" s="28">
        <f t="shared" si="2"/>
        <v>1.9039432764659769</v>
      </c>
      <c r="AA21" s="28">
        <f t="shared" si="3"/>
        <v>-0.36765801200722315</v>
      </c>
      <c r="AB21" s="28">
        <f t="shared" si="4"/>
        <v>0.11963488843813387</v>
      </c>
      <c r="AC21" s="29">
        <f t="shared" si="5"/>
        <v>32</v>
      </c>
      <c r="AD21" s="28">
        <f t="shared" si="6"/>
        <v>0.97637795275590555</v>
      </c>
      <c r="AE21" s="28">
        <f t="shared" si="7"/>
        <v>-0.3589731770779187</v>
      </c>
      <c r="AF21" s="8">
        <f t="shared" si="8"/>
        <v>-0.3589731770779187</v>
      </c>
    </row>
    <row r="22" spans="1:32" x14ac:dyDescent="0.25">
      <c r="A22" s="20">
        <v>86</v>
      </c>
      <c r="B22" s="25" t="s">
        <v>45</v>
      </c>
      <c r="C22" s="22"/>
      <c r="D22" s="22">
        <v>3</v>
      </c>
      <c r="E22" s="22"/>
      <c r="F22" s="22">
        <v>1</v>
      </c>
      <c r="G22" s="22">
        <v>1</v>
      </c>
      <c r="H22" s="22">
        <v>1</v>
      </c>
      <c r="I22" s="22"/>
      <c r="J22" s="22">
        <v>270</v>
      </c>
      <c r="K22" s="22"/>
      <c r="L22" s="22">
        <v>1</v>
      </c>
      <c r="M22" s="22">
        <v>0</v>
      </c>
      <c r="N22" s="22">
        <v>0</v>
      </c>
      <c r="O22" s="22">
        <v>1</v>
      </c>
      <c r="P22" s="22">
        <v>1</v>
      </c>
      <c r="Q22" s="22">
        <f t="shared" si="10"/>
        <v>3</v>
      </c>
      <c r="R22" s="22">
        <v>2</v>
      </c>
      <c r="S22" s="22">
        <v>2.4</v>
      </c>
      <c r="T22" s="22">
        <v>2</v>
      </c>
      <c r="U22" s="22">
        <v>17</v>
      </c>
      <c r="V22" s="22">
        <v>2.8</v>
      </c>
      <c r="W22" s="22">
        <v>2.1</v>
      </c>
      <c r="X22" s="22">
        <v>17</v>
      </c>
      <c r="Y22" s="28">
        <f t="shared" si="1"/>
        <v>-0.39999999999999991</v>
      </c>
      <c r="Z22" s="28">
        <f t="shared" si="2"/>
        <v>2.0506096654409878</v>
      </c>
      <c r="AA22" s="28">
        <f t="shared" si="3"/>
        <v>-0.19506393963766824</v>
      </c>
      <c r="AB22" s="28">
        <f t="shared" si="4"/>
        <v>0.11820661677274953</v>
      </c>
      <c r="AC22" s="29">
        <f t="shared" si="5"/>
        <v>32</v>
      </c>
      <c r="AD22" s="28">
        <f t="shared" si="6"/>
        <v>0.97637795275590555</v>
      </c>
      <c r="AE22" s="28">
        <f t="shared" si="7"/>
        <v>-0.19045613003992806</v>
      </c>
      <c r="AF22" s="8">
        <f t="shared" si="8"/>
        <v>-0.19045613003992806</v>
      </c>
    </row>
    <row r="23" spans="1:32" x14ac:dyDescent="0.25">
      <c r="A23" s="20">
        <v>96</v>
      </c>
      <c r="B23" s="25" t="s">
        <v>47</v>
      </c>
      <c r="C23" s="22"/>
      <c r="D23" s="22">
        <v>3</v>
      </c>
      <c r="E23" s="22">
        <v>63</v>
      </c>
      <c r="F23" s="22">
        <v>1</v>
      </c>
      <c r="G23" s="22">
        <v>1</v>
      </c>
      <c r="H23" s="22">
        <v>1</v>
      </c>
      <c r="I23" s="22"/>
      <c r="J23" s="22">
        <v>160</v>
      </c>
      <c r="K23" s="22"/>
      <c r="L23" s="22">
        <v>1</v>
      </c>
      <c r="M23" s="22">
        <v>0</v>
      </c>
      <c r="N23" s="22">
        <v>0</v>
      </c>
      <c r="O23" s="22">
        <v>1</v>
      </c>
      <c r="P23" s="22">
        <v>0</v>
      </c>
      <c r="Q23" s="22">
        <f t="shared" si="10"/>
        <v>2</v>
      </c>
      <c r="R23" s="22">
        <v>2</v>
      </c>
      <c r="S23" s="22">
        <v>37.85</v>
      </c>
      <c r="T23" s="22">
        <v>24.32</v>
      </c>
      <c r="U23" s="22">
        <v>21</v>
      </c>
      <c r="V23" s="22">
        <v>30.42</v>
      </c>
      <c r="W23" s="22">
        <v>25.79</v>
      </c>
      <c r="X23" s="22">
        <v>20</v>
      </c>
      <c r="Y23" s="28">
        <f t="shared" si="1"/>
        <v>7.43</v>
      </c>
      <c r="Z23" s="28">
        <f t="shared" si="2"/>
        <v>25.046933329866338</v>
      </c>
      <c r="AA23" s="28">
        <f t="shared" si="3"/>
        <v>0.29664310205754235</v>
      </c>
      <c r="AB23" s="28">
        <f t="shared" si="4"/>
        <v>9.8692183350734472E-2</v>
      </c>
      <c r="AC23" s="29">
        <f t="shared" si="5"/>
        <v>39</v>
      </c>
      <c r="AD23" s="28">
        <f t="shared" si="6"/>
        <v>0.98064516129032253</v>
      </c>
      <c r="AE23" s="28">
        <f t="shared" si="7"/>
        <v>0.29090162266288022</v>
      </c>
      <c r="AF23" s="8">
        <f>-AE23</f>
        <v>-0.29090162266288022</v>
      </c>
    </row>
    <row r="24" spans="1:32" x14ac:dyDescent="0.25">
      <c r="A24" s="20">
        <v>97</v>
      </c>
      <c r="B24" s="25" t="s">
        <v>47</v>
      </c>
      <c r="C24" s="22"/>
      <c r="D24" s="22">
        <v>3</v>
      </c>
      <c r="E24" s="22"/>
      <c r="F24" s="22">
        <v>1</v>
      </c>
      <c r="G24" s="22">
        <v>1</v>
      </c>
      <c r="H24" s="22">
        <v>1</v>
      </c>
      <c r="I24" s="22"/>
      <c r="J24" s="22">
        <v>160</v>
      </c>
      <c r="K24" s="22"/>
      <c r="L24" s="22">
        <v>1</v>
      </c>
      <c r="M24" s="22">
        <v>0</v>
      </c>
      <c r="N24" s="22">
        <v>0</v>
      </c>
      <c r="O24" s="22">
        <v>1</v>
      </c>
      <c r="P24" s="22">
        <v>0</v>
      </c>
      <c r="Q24" s="22">
        <f t="shared" si="10"/>
        <v>2</v>
      </c>
      <c r="R24" s="22">
        <v>2</v>
      </c>
      <c r="S24" s="22">
        <v>52.33</v>
      </c>
      <c r="T24" s="22">
        <v>17.600000000000001</v>
      </c>
      <c r="U24" s="22">
        <v>21</v>
      </c>
      <c r="V24" s="22">
        <v>56.4</v>
      </c>
      <c r="W24" s="22">
        <v>15.11</v>
      </c>
      <c r="X24" s="22">
        <v>20</v>
      </c>
      <c r="Y24" s="28">
        <f t="shared" si="1"/>
        <v>-4.07</v>
      </c>
      <c r="Z24" s="28">
        <f t="shared" si="2"/>
        <v>16.434118590485888</v>
      </c>
      <c r="AA24" s="28">
        <f t="shared" si="3"/>
        <v>-0.24765550872659656</v>
      </c>
      <c r="AB24" s="28">
        <f t="shared" si="4"/>
        <v>9.8367014094689439E-2</v>
      </c>
      <c r="AC24" s="29">
        <f t="shared" si="5"/>
        <v>39</v>
      </c>
      <c r="AD24" s="28">
        <f t="shared" si="6"/>
        <v>0.98064516129032253</v>
      </c>
      <c r="AE24" s="28">
        <f t="shared" si="7"/>
        <v>-0.24286217629963017</v>
      </c>
      <c r="AF24" s="8">
        <f>-AE24</f>
        <v>0.24286217629963017</v>
      </c>
    </row>
    <row r="25" spans="1:32" x14ac:dyDescent="0.25">
      <c r="A25" s="20">
        <v>106</v>
      </c>
      <c r="B25" s="25" t="s">
        <v>48</v>
      </c>
      <c r="C25" s="22">
        <v>23.6</v>
      </c>
      <c r="D25" s="22">
        <v>3</v>
      </c>
      <c r="E25" s="22">
        <v>29</v>
      </c>
      <c r="F25" s="22">
        <v>1</v>
      </c>
      <c r="G25" s="22">
        <v>2</v>
      </c>
      <c r="H25" s="22">
        <v>3</v>
      </c>
      <c r="I25" s="22"/>
      <c r="J25" s="22"/>
      <c r="K25" s="22"/>
      <c r="L25" s="22">
        <v>1</v>
      </c>
      <c r="M25" s="22">
        <v>0</v>
      </c>
      <c r="N25" s="22">
        <v>0</v>
      </c>
      <c r="O25" s="22">
        <v>1</v>
      </c>
      <c r="P25" s="22">
        <v>0</v>
      </c>
      <c r="Q25" s="22">
        <f t="shared" si="10"/>
        <v>2</v>
      </c>
      <c r="R25" s="22">
        <v>1</v>
      </c>
      <c r="S25" s="22">
        <v>30.8</v>
      </c>
      <c r="T25" s="22">
        <v>9.1300000000000008</v>
      </c>
      <c r="U25" s="22">
        <v>7</v>
      </c>
      <c r="V25" s="22">
        <v>21.77</v>
      </c>
      <c r="W25" s="22">
        <v>9.1199999999999992</v>
      </c>
      <c r="X25" s="22">
        <v>7</v>
      </c>
      <c r="Y25" s="28">
        <f t="shared" si="1"/>
        <v>9.0300000000000011</v>
      </c>
      <c r="Z25" s="28">
        <f t="shared" si="2"/>
        <v>9.1250013698629111</v>
      </c>
      <c r="AA25" s="28">
        <f t="shared" si="3"/>
        <v>0.98958889253686355</v>
      </c>
      <c r="AB25" s="28">
        <f t="shared" si="4"/>
        <v>0.3206887920082977</v>
      </c>
      <c r="AC25" s="29">
        <f t="shared" si="5"/>
        <v>12</v>
      </c>
      <c r="AD25" s="28">
        <f t="shared" si="6"/>
        <v>0.93617021276595747</v>
      </c>
      <c r="AE25" s="28">
        <f t="shared" si="7"/>
        <v>0.92642364407706379</v>
      </c>
      <c r="AF25" s="8">
        <f>-AE25</f>
        <v>-0.92642364407706379</v>
      </c>
    </row>
    <row r="26" spans="1:32" x14ac:dyDescent="0.25">
      <c r="A26" s="20">
        <v>112</v>
      </c>
      <c r="B26" s="25" t="s">
        <v>49</v>
      </c>
      <c r="C26" s="22">
        <v>14.1</v>
      </c>
      <c r="D26" s="22">
        <v>3</v>
      </c>
      <c r="E26" s="22">
        <v>72</v>
      </c>
      <c r="F26" s="22">
        <v>1</v>
      </c>
      <c r="G26" s="22">
        <v>1</v>
      </c>
      <c r="H26" s="22">
        <v>1</v>
      </c>
      <c r="I26" s="22"/>
      <c r="J26" s="22">
        <v>45</v>
      </c>
      <c r="K26" s="22"/>
      <c r="L26" s="22">
        <v>1</v>
      </c>
      <c r="M26" s="22">
        <v>0</v>
      </c>
      <c r="N26" s="22">
        <v>1</v>
      </c>
      <c r="O26" s="22">
        <v>1</v>
      </c>
      <c r="P26" s="22">
        <v>0</v>
      </c>
      <c r="Q26" s="22">
        <f t="shared" si="10"/>
        <v>3</v>
      </c>
      <c r="R26" s="22">
        <v>2</v>
      </c>
      <c r="S26" s="22">
        <v>3.25</v>
      </c>
      <c r="T26" s="22">
        <v>0.68</v>
      </c>
      <c r="U26" s="22">
        <v>12</v>
      </c>
      <c r="V26" s="22">
        <v>3.08</v>
      </c>
      <c r="W26" s="22">
        <v>0.73</v>
      </c>
      <c r="X26" s="22">
        <v>12</v>
      </c>
      <c r="Y26" s="28">
        <f t="shared" si="1"/>
        <v>0.16999999999999993</v>
      </c>
      <c r="Z26" s="28">
        <f t="shared" si="2"/>
        <v>0.70544312315026503</v>
      </c>
      <c r="AA26" s="28">
        <f t="shared" si="3"/>
        <v>0.24098328330261229</v>
      </c>
      <c r="AB26" s="28">
        <f t="shared" si="4"/>
        <v>0.16787651964231889</v>
      </c>
      <c r="AC26" s="29">
        <f t="shared" si="5"/>
        <v>22</v>
      </c>
      <c r="AD26" s="28">
        <f t="shared" si="6"/>
        <v>0.96551724137931039</v>
      </c>
      <c r="AE26" s="28">
        <f t="shared" si="7"/>
        <v>0.23267351491286706</v>
      </c>
      <c r="AF26" s="8">
        <f>-AE26</f>
        <v>-0.23267351491286706</v>
      </c>
    </row>
    <row r="27" spans="1:32" x14ac:dyDescent="0.25">
      <c r="A27" s="20">
        <v>120</v>
      </c>
      <c r="B27" s="25" t="s">
        <v>50</v>
      </c>
      <c r="C27" s="22">
        <v>12.4</v>
      </c>
      <c r="D27" s="22">
        <v>1</v>
      </c>
      <c r="E27" s="22">
        <v>26</v>
      </c>
      <c r="F27" s="22">
        <v>1</v>
      </c>
      <c r="G27" s="22">
        <v>1</v>
      </c>
      <c r="H27" s="22">
        <v>1</v>
      </c>
      <c r="I27" s="22">
        <v>1500</v>
      </c>
      <c r="J27" s="22">
        <v>270</v>
      </c>
      <c r="K27" s="22"/>
      <c r="L27" s="22">
        <v>1</v>
      </c>
      <c r="M27" s="22">
        <v>0</v>
      </c>
      <c r="N27" s="22">
        <v>0</v>
      </c>
      <c r="O27" s="22">
        <v>1</v>
      </c>
      <c r="P27" s="22">
        <v>0</v>
      </c>
      <c r="Q27" s="22">
        <f t="shared" si="10"/>
        <v>2</v>
      </c>
      <c r="R27" s="22">
        <v>2</v>
      </c>
      <c r="S27" s="22">
        <v>32.770000000000003</v>
      </c>
      <c r="T27" s="22">
        <v>9.23</v>
      </c>
      <c r="U27" s="22">
        <v>13</v>
      </c>
      <c r="V27" s="22">
        <v>33.31</v>
      </c>
      <c r="W27" s="22">
        <v>10.39</v>
      </c>
      <c r="X27" s="22">
        <v>13</v>
      </c>
      <c r="Y27" s="28">
        <f t="shared" si="1"/>
        <v>-0.53999999999999915</v>
      </c>
      <c r="Z27" s="28">
        <f t="shared" si="2"/>
        <v>9.8271308121953886</v>
      </c>
      <c r="AA27" s="28">
        <f t="shared" si="3"/>
        <v>-5.4949914712630422E-2</v>
      </c>
      <c r="AB27" s="28">
        <f t="shared" si="4"/>
        <v>0.15390422102167164</v>
      </c>
      <c r="AC27" s="29">
        <f t="shared" si="5"/>
        <v>24</v>
      </c>
      <c r="AD27" s="28">
        <f t="shared" si="6"/>
        <v>0.96842105263157896</v>
      </c>
      <c r="AE27" s="28">
        <f t="shared" si="7"/>
        <v>-5.3214654248021041E-2</v>
      </c>
      <c r="AF27" s="8">
        <f t="shared" si="8"/>
        <v>-5.3214654248021041E-2</v>
      </c>
    </row>
    <row r="28" spans="1:32" x14ac:dyDescent="0.25">
      <c r="A28" s="20">
        <v>124</v>
      </c>
      <c r="B28" s="25" t="s">
        <v>50</v>
      </c>
      <c r="C28" s="22">
        <v>12.4</v>
      </c>
      <c r="D28" s="22">
        <v>1</v>
      </c>
      <c r="E28" s="22"/>
      <c r="F28" s="22">
        <v>1</v>
      </c>
      <c r="G28" s="22">
        <v>1</v>
      </c>
      <c r="H28" s="22">
        <v>1</v>
      </c>
      <c r="I28" s="22">
        <v>1500</v>
      </c>
      <c r="J28" s="22">
        <v>270</v>
      </c>
      <c r="K28" s="22"/>
      <c r="L28" s="22">
        <v>1</v>
      </c>
      <c r="M28" s="22">
        <v>0</v>
      </c>
      <c r="N28" s="22">
        <v>0</v>
      </c>
      <c r="O28" s="22">
        <v>1</v>
      </c>
      <c r="P28" s="22">
        <v>0</v>
      </c>
      <c r="Q28" s="22">
        <f t="shared" si="10"/>
        <v>2</v>
      </c>
      <c r="R28" s="22">
        <v>2</v>
      </c>
      <c r="S28" s="22">
        <v>29</v>
      </c>
      <c r="T28" s="22">
        <v>10.52</v>
      </c>
      <c r="U28" s="22">
        <v>13</v>
      </c>
      <c r="V28" s="22">
        <v>29.23</v>
      </c>
      <c r="W28" s="22">
        <v>11.35</v>
      </c>
      <c r="X28" s="22">
        <v>13</v>
      </c>
      <c r="Y28" s="28">
        <f t="shared" si="1"/>
        <v>-0.23000000000000043</v>
      </c>
      <c r="Z28" s="28">
        <f t="shared" si="2"/>
        <v>10.942872109277344</v>
      </c>
      <c r="AA28" s="28">
        <f t="shared" si="3"/>
        <v>-2.1018248015985393E-2</v>
      </c>
      <c r="AB28" s="28">
        <f t="shared" si="4"/>
        <v>0.15385464936057042</v>
      </c>
      <c r="AC28" s="29">
        <f t="shared" si="5"/>
        <v>24</v>
      </c>
      <c r="AD28" s="28">
        <f t="shared" si="6"/>
        <v>0.96842105263157896</v>
      </c>
      <c r="AE28" s="28">
        <f t="shared" si="7"/>
        <v>-2.035451386811217E-2</v>
      </c>
      <c r="AF28" s="8">
        <f t="shared" si="8"/>
        <v>-2.035451386811217E-2</v>
      </c>
    </row>
    <row r="29" spans="1:32" x14ac:dyDescent="0.25">
      <c r="A29" s="20">
        <v>128</v>
      </c>
      <c r="B29" s="25" t="s">
        <v>50</v>
      </c>
      <c r="C29" s="22">
        <v>12.4</v>
      </c>
      <c r="D29" s="22">
        <v>1</v>
      </c>
      <c r="E29" s="22"/>
      <c r="F29" s="22">
        <v>1</v>
      </c>
      <c r="G29" s="22">
        <v>1</v>
      </c>
      <c r="H29" s="22">
        <v>1</v>
      </c>
      <c r="I29" s="22">
        <v>1500</v>
      </c>
      <c r="J29" s="22">
        <v>270</v>
      </c>
      <c r="K29" s="22"/>
      <c r="L29" s="22">
        <v>1</v>
      </c>
      <c r="M29" s="22">
        <v>0</v>
      </c>
      <c r="N29" s="22">
        <v>0</v>
      </c>
      <c r="O29" s="22">
        <v>1</v>
      </c>
      <c r="P29" s="22">
        <v>0</v>
      </c>
      <c r="Q29" s="22">
        <f t="shared" si="10"/>
        <v>2</v>
      </c>
      <c r="R29" s="22">
        <v>2</v>
      </c>
      <c r="S29" s="22">
        <v>19.23</v>
      </c>
      <c r="T29" s="22">
        <v>6.75</v>
      </c>
      <c r="U29" s="22">
        <v>13</v>
      </c>
      <c r="V29" s="22">
        <v>19.079999999999998</v>
      </c>
      <c r="W29" s="22">
        <v>5.04</v>
      </c>
      <c r="X29" s="22">
        <v>13</v>
      </c>
      <c r="Y29" s="28">
        <f t="shared" si="1"/>
        <v>0.15000000000000213</v>
      </c>
      <c r="Z29" s="28">
        <f t="shared" si="2"/>
        <v>5.9566811229072858</v>
      </c>
      <c r="AA29" s="28">
        <f t="shared" si="3"/>
        <v>2.5181807940525013E-2</v>
      </c>
      <c r="AB29" s="28">
        <f t="shared" si="4"/>
        <v>0.15385834852790681</v>
      </c>
      <c r="AC29" s="29">
        <f t="shared" si="5"/>
        <v>24</v>
      </c>
      <c r="AD29" s="28">
        <f t="shared" si="6"/>
        <v>0.96842105263157896</v>
      </c>
      <c r="AE29" s="28">
        <f t="shared" si="7"/>
        <v>2.4386592952929487E-2</v>
      </c>
      <c r="AF29" s="8">
        <f t="shared" si="8"/>
        <v>2.4386592952929487E-2</v>
      </c>
    </row>
    <row r="30" spans="1:32" x14ac:dyDescent="0.25">
      <c r="A30" s="20">
        <v>135</v>
      </c>
      <c r="B30" s="25" t="s">
        <v>52</v>
      </c>
      <c r="C30" s="22">
        <v>21.5</v>
      </c>
      <c r="D30" s="22">
        <v>3</v>
      </c>
      <c r="E30" s="22">
        <v>83</v>
      </c>
      <c r="F30" s="22">
        <v>1</v>
      </c>
      <c r="G30" s="22">
        <v>1</v>
      </c>
      <c r="H30" s="22">
        <v>1</v>
      </c>
      <c r="I30" s="22"/>
      <c r="J30" s="22"/>
      <c r="K30" s="22"/>
      <c r="L30" s="22">
        <v>1</v>
      </c>
      <c r="M30" s="22">
        <v>0</v>
      </c>
      <c r="N30" s="22">
        <v>0</v>
      </c>
      <c r="O30" s="22">
        <v>1</v>
      </c>
      <c r="P30" s="22">
        <v>1</v>
      </c>
      <c r="Q30" s="22">
        <f t="shared" ref="Q30:Q34" si="11">SUM(L30:P30)</f>
        <v>3</v>
      </c>
      <c r="R30" s="22">
        <v>2</v>
      </c>
      <c r="S30" s="22">
        <v>20.53</v>
      </c>
      <c r="T30" s="22">
        <v>7.02</v>
      </c>
      <c r="U30" s="22">
        <v>20</v>
      </c>
      <c r="V30" s="22">
        <v>27.11</v>
      </c>
      <c r="W30" s="22">
        <v>12.9</v>
      </c>
      <c r="X30" s="22">
        <v>20</v>
      </c>
      <c r="Y30" s="28">
        <f t="shared" si="1"/>
        <v>-6.5799999999999983</v>
      </c>
      <c r="Z30" s="28">
        <f t="shared" si="2"/>
        <v>10.384854356224741</v>
      </c>
      <c r="AA30" s="28">
        <f t="shared" si="3"/>
        <v>-0.63361504882886577</v>
      </c>
      <c r="AB30" s="28">
        <f t="shared" si="4"/>
        <v>0.10501835037628007</v>
      </c>
      <c r="AC30" s="29">
        <f t="shared" si="5"/>
        <v>38</v>
      </c>
      <c r="AD30" s="28">
        <f t="shared" si="6"/>
        <v>0.98013245033112584</v>
      </c>
      <c r="AE30" s="28">
        <f t="shared" si="7"/>
        <v>-0.62102667037531212</v>
      </c>
      <c r="AF30" s="8">
        <f t="shared" si="8"/>
        <v>-0.62102667037531212</v>
      </c>
    </row>
    <row r="31" spans="1:32" x14ac:dyDescent="0.25">
      <c r="A31" s="20">
        <v>137</v>
      </c>
      <c r="B31" s="25" t="s">
        <v>52</v>
      </c>
      <c r="C31" s="22">
        <v>21.5</v>
      </c>
      <c r="D31" s="22">
        <v>3</v>
      </c>
      <c r="E31" s="22"/>
      <c r="F31" s="22">
        <v>2</v>
      </c>
      <c r="G31" s="22">
        <v>1</v>
      </c>
      <c r="H31" s="22">
        <v>1</v>
      </c>
      <c r="I31" s="22"/>
      <c r="J31" s="22"/>
      <c r="K31" s="22"/>
      <c r="L31" s="22">
        <v>1</v>
      </c>
      <c r="M31" s="22">
        <v>0</v>
      </c>
      <c r="N31" s="22">
        <v>0</v>
      </c>
      <c r="O31" s="22">
        <v>1</v>
      </c>
      <c r="P31" s="22">
        <v>1</v>
      </c>
      <c r="Q31" s="22">
        <f t="shared" si="11"/>
        <v>3</v>
      </c>
      <c r="R31" s="22">
        <v>2</v>
      </c>
      <c r="S31" s="22">
        <v>35.56</v>
      </c>
      <c r="T31" s="22">
        <v>7.6</v>
      </c>
      <c r="U31" s="22">
        <v>20</v>
      </c>
      <c r="V31" s="22">
        <v>32.770000000000003</v>
      </c>
      <c r="W31" s="22">
        <v>7.98</v>
      </c>
      <c r="X31" s="22">
        <v>20</v>
      </c>
      <c r="Y31" s="28">
        <f t="shared" si="1"/>
        <v>2.7899999999999991</v>
      </c>
      <c r="Z31" s="28">
        <f t="shared" si="2"/>
        <v>7.7923167286757549</v>
      </c>
      <c r="AA31" s="28">
        <f t="shared" si="3"/>
        <v>0.35804499446650939</v>
      </c>
      <c r="AB31" s="28">
        <f t="shared" si="4"/>
        <v>0.10160245272578154</v>
      </c>
      <c r="AC31" s="29">
        <f t="shared" si="5"/>
        <v>38</v>
      </c>
      <c r="AD31" s="28">
        <f t="shared" si="6"/>
        <v>0.98013245033112584</v>
      </c>
      <c r="AE31" s="28">
        <f t="shared" si="7"/>
        <v>0.35093151775525422</v>
      </c>
      <c r="AF31" s="8">
        <f t="shared" si="8"/>
        <v>0.35093151775525422</v>
      </c>
    </row>
    <row r="32" spans="1:32" x14ac:dyDescent="0.25">
      <c r="A32" s="20">
        <v>139</v>
      </c>
      <c r="B32" s="25" t="s">
        <v>53</v>
      </c>
      <c r="C32" s="22">
        <v>26.2</v>
      </c>
      <c r="D32" s="22">
        <v>1</v>
      </c>
      <c r="E32" s="22">
        <v>30</v>
      </c>
      <c r="F32" s="22">
        <v>1</v>
      </c>
      <c r="G32" s="22">
        <v>1</v>
      </c>
      <c r="H32" s="22">
        <v>1</v>
      </c>
      <c r="I32" s="22"/>
      <c r="J32" s="22"/>
      <c r="K32" s="22"/>
      <c r="L32" s="22">
        <v>1</v>
      </c>
      <c r="M32" s="22">
        <v>0</v>
      </c>
      <c r="N32" s="22">
        <v>0</v>
      </c>
      <c r="O32" s="22">
        <v>1</v>
      </c>
      <c r="P32" s="22">
        <v>0</v>
      </c>
      <c r="Q32" s="22">
        <f>SUM(L32:P32)</f>
        <v>2</v>
      </c>
      <c r="R32" s="22">
        <v>2</v>
      </c>
      <c r="S32" s="22">
        <v>0.69</v>
      </c>
      <c r="T32" s="22">
        <v>0.32</v>
      </c>
      <c r="U32" s="22">
        <v>10</v>
      </c>
      <c r="V32" s="22">
        <v>0.55000000000000004</v>
      </c>
      <c r="W32" s="22">
        <v>0.16</v>
      </c>
      <c r="X32" s="22">
        <v>10</v>
      </c>
      <c r="Y32" s="28">
        <f t="shared" si="1"/>
        <v>0.1399999999999999</v>
      </c>
      <c r="Z32" s="28">
        <f t="shared" si="2"/>
        <v>0.25298221281347033</v>
      </c>
      <c r="AA32" s="28">
        <f t="shared" si="3"/>
        <v>0.55339859052946605</v>
      </c>
      <c r="AB32" s="28">
        <f t="shared" si="4"/>
        <v>0.20765625000000001</v>
      </c>
      <c r="AC32" s="29">
        <f t="shared" si="5"/>
        <v>18</v>
      </c>
      <c r="AD32" s="28">
        <f t="shared" si="6"/>
        <v>0.95774647887323949</v>
      </c>
      <c r="AE32" s="28">
        <f t="shared" si="7"/>
        <v>0.53001555149300972</v>
      </c>
      <c r="AF32" s="8">
        <f>-AE32</f>
        <v>-0.53001555149300972</v>
      </c>
    </row>
    <row r="33" spans="1:32" x14ac:dyDescent="0.25">
      <c r="A33" s="20">
        <v>140</v>
      </c>
      <c r="B33" s="25" t="s">
        <v>53</v>
      </c>
      <c r="C33" s="22">
        <v>26.2</v>
      </c>
      <c r="D33" s="22">
        <v>1</v>
      </c>
      <c r="E33" s="22"/>
      <c r="F33" s="22">
        <v>1</v>
      </c>
      <c r="G33" s="22">
        <v>1</v>
      </c>
      <c r="H33" s="22">
        <v>1</v>
      </c>
      <c r="I33" s="22"/>
      <c r="J33" s="22"/>
      <c r="K33" s="22"/>
      <c r="L33" s="22">
        <v>1</v>
      </c>
      <c r="M33" s="22">
        <v>0</v>
      </c>
      <c r="N33" s="22">
        <v>0</v>
      </c>
      <c r="O33" s="22">
        <v>1</v>
      </c>
      <c r="P33" s="22">
        <v>0</v>
      </c>
      <c r="Q33" s="22">
        <f t="shared" si="11"/>
        <v>2</v>
      </c>
      <c r="R33" s="22">
        <v>2</v>
      </c>
      <c r="S33" s="22">
        <v>0.87</v>
      </c>
      <c r="T33" s="22">
        <v>0.23</v>
      </c>
      <c r="U33" s="22">
        <v>10</v>
      </c>
      <c r="V33" s="22">
        <v>0.84</v>
      </c>
      <c r="W33" s="22">
        <v>0.25</v>
      </c>
      <c r="X33" s="22">
        <v>10</v>
      </c>
      <c r="Y33" s="28">
        <f t="shared" si="1"/>
        <v>3.0000000000000027E-2</v>
      </c>
      <c r="Z33" s="28">
        <f t="shared" si="2"/>
        <v>0.24020824298928628</v>
      </c>
      <c r="AA33" s="28">
        <f t="shared" si="3"/>
        <v>0.1248916341365441</v>
      </c>
      <c r="AB33" s="28">
        <f t="shared" si="4"/>
        <v>0.20038994800693241</v>
      </c>
      <c r="AC33" s="29">
        <f t="shared" si="5"/>
        <v>18</v>
      </c>
      <c r="AD33" s="28">
        <f t="shared" si="6"/>
        <v>0.95774647887323949</v>
      </c>
      <c r="AE33" s="28">
        <f t="shared" si="7"/>
        <v>0.11961452283499999</v>
      </c>
      <c r="AF33" s="8">
        <f t="shared" ref="AF33:AF34" si="12">-AE33</f>
        <v>-0.11961452283499999</v>
      </c>
    </row>
    <row r="34" spans="1:32" x14ac:dyDescent="0.25">
      <c r="A34" s="20">
        <v>141</v>
      </c>
      <c r="B34" s="25" t="s">
        <v>53</v>
      </c>
      <c r="C34" s="22">
        <v>26.2</v>
      </c>
      <c r="D34" s="22">
        <v>1</v>
      </c>
      <c r="E34" s="22"/>
      <c r="F34" s="22">
        <v>1</v>
      </c>
      <c r="G34" s="22">
        <v>1</v>
      </c>
      <c r="H34" s="22">
        <v>1</v>
      </c>
      <c r="I34" s="22"/>
      <c r="J34" s="22"/>
      <c r="K34" s="22"/>
      <c r="L34" s="22">
        <v>1</v>
      </c>
      <c r="M34" s="22">
        <v>0</v>
      </c>
      <c r="N34" s="22">
        <v>0</v>
      </c>
      <c r="O34" s="22">
        <v>1</v>
      </c>
      <c r="P34" s="22">
        <v>0</v>
      </c>
      <c r="Q34" s="22">
        <f t="shared" si="11"/>
        <v>2</v>
      </c>
      <c r="R34" s="22">
        <v>2</v>
      </c>
      <c r="S34" s="22">
        <v>0.91</v>
      </c>
      <c r="T34" s="22">
        <v>0.36</v>
      </c>
      <c r="U34" s="22">
        <v>10</v>
      </c>
      <c r="V34" s="22">
        <v>0.71</v>
      </c>
      <c r="W34" s="22">
        <v>0.16</v>
      </c>
      <c r="X34" s="22">
        <v>10</v>
      </c>
      <c r="Y34" s="28">
        <f t="shared" si="1"/>
        <v>0.20000000000000007</v>
      </c>
      <c r="Z34" s="28">
        <f t="shared" si="2"/>
        <v>0.27856776554368234</v>
      </c>
      <c r="AA34" s="28">
        <f t="shared" si="3"/>
        <v>0.71795815861773848</v>
      </c>
      <c r="AB34" s="28">
        <f t="shared" si="4"/>
        <v>0.21288659793814435</v>
      </c>
      <c r="AC34" s="29">
        <f t="shared" si="5"/>
        <v>18</v>
      </c>
      <c r="AD34" s="28">
        <f t="shared" si="6"/>
        <v>0.95774647887323949</v>
      </c>
      <c r="AE34" s="28">
        <f t="shared" si="7"/>
        <v>0.68762189839445376</v>
      </c>
      <c r="AF34" s="8">
        <f t="shared" si="12"/>
        <v>-0.68762189839445376</v>
      </c>
    </row>
  </sheetData>
  <mergeCells count="19">
    <mergeCell ref="R1:R3"/>
    <mergeCell ref="L2:L3"/>
    <mergeCell ref="S2:U2"/>
    <mergeCell ref="V2:X2"/>
    <mergeCell ref="J1:J3"/>
    <mergeCell ref="K1:K3"/>
    <mergeCell ref="L1:Q1"/>
    <mergeCell ref="B1:B3"/>
    <mergeCell ref="C1:C3"/>
    <mergeCell ref="D1:D3"/>
    <mergeCell ref="E1:E3"/>
    <mergeCell ref="F1:F3"/>
    <mergeCell ref="G1:H2"/>
    <mergeCell ref="I1:I3"/>
    <mergeCell ref="M2:M3"/>
    <mergeCell ref="N2:N3"/>
    <mergeCell ref="O2:O3"/>
    <mergeCell ref="P2:P3"/>
    <mergeCell ref="Q2:Q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zoomScaleNormal="100" workbookViewId="0">
      <pane xSplit="2" ySplit="3" topLeftCell="X4" activePane="bottomRight" state="frozen"/>
      <selection pane="topRight" activeCell="C1" sqref="C1"/>
      <selection pane="bottomLeft" activeCell="A4" sqref="A4"/>
      <selection pane="bottomRight" activeCell="AP14" sqref="AP14"/>
    </sheetView>
  </sheetViews>
  <sheetFormatPr baseColWidth="10" defaultRowHeight="12" x14ac:dyDescent="0.2"/>
  <cols>
    <col min="1" max="1" width="11.42578125" style="2"/>
    <col min="2" max="2" width="23.85546875" style="2" customWidth="1"/>
    <col min="3" max="6" width="11.42578125" style="2"/>
    <col min="7" max="7" width="18" style="2" customWidth="1"/>
    <col min="8" max="8" width="16" style="2" customWidth="1"/>
    <col min="9" max="9" width="12.28515625" style="2" customWidth="1"/>
    <col min="10" max="10" width="11.42578125" style="2"/>
    <col min="11" max="11" width="15.42578125" style="2" customWidth="1"/>
    <col min="12" max="17" width="14.28515625" style="2" customWidth="1"/>
    <col min="18" max="18" width="15" style="2" customWidth="1"/>
    <col min="19" max="16384" width="11.42578125" style="2"/>
  </cols>
  <sheetData>
    <row r="1" spans="1:32" ht="15" customHeight="1" x14ac:dyDescent="0.25">
      <c r="A1" s="1"/>
      <c r="B1" s="40" t="s">
        <v>11</v>
      </c>
      <c r="C1" s="40" t="s">
        <v>19</v>
      </c>
      <c r="D1" s="40" t="s">
        <v>20</v>
      </c>
      <c r="E1" s="40" t="s">
        <v>21</v>
      </c>
      <c r="F1" s="40" t="s">
        <v>22</v>
      </c>
      <c r="G1" s="36" t="s">
        <v>23</v>
      </c>
      <c r="H1" s="37"/>
      <c r="I1" s="40" t="s">
        <v>24</v>
      </c>
      <c r="J1" s="40" t="s">
        <v>25</v>
      </c>
      <c r="K1" s="36" t="s">
        <v>26</v>
      </c>
      <c r="L1" s="36" t="s">
        <v>0</v>
      </c>
      <c r="M1" s="44"/>
      <c r="N1" s="44"/>
      <c r="O1" s="44"/>
      <c r="P1" s="44"/>
      <c r="Q1" s="37"/>
      <c r="R1" s="40" t="s">
        <v>27</v>
      </c>
    </row>
    <row r="2" spans="1:32" ht="24.75" customHeight="1" x14ac:dyDescent="0.25">
      <c r="A2" s="1"/>
      <c r="B2" s="41"/>
      <c r="C2" s="41"/>
      <c r="D2" s="41"/>
      <c r="E2" s="41"/>
      <c r="F2" s="41"/>
      <c r="G2" s="38"/>
      <c r="H2" s="39"/>
      <c r="I2" s="41"/>
      <c r="J2" s="41"/>
      <c r="K2" s="38"/>
      <c r="L2" s="41" t="s">
        <v>3</v>
      </c>
      <c r="M2" s="41" t="s">
        <v>29</v>
      </c>
      <c r="N2" s="41" t="s">
        <v>4</v>
      </c>
      <c r="O2" s="41" t="s">
        <v>30</v>
      </c>
      <c r="P2" s="41" t="s">
        <v>31</v>
      </c>
      <c r="Q2" s="41" t="s">
        <v>32</v>
      </c>
      <c r="R2" s="41"/>
      <c r="S2" s="45" t="s">
        <v>64</v>
      </c>
      <c r="T2" s="47"/>
      <c r="U2" s="46"/>
      <c r="V2" s="45" t="s">
        <v>65</v>
      </c>
      <c r="W2" s="47"/>
      <c r="X2" s="46"/>
      <c r="Y2" s="15"/>
      <c r="Z2" s="15"/>
      <c r="AA2" s="3" t="s">
        <v>16</v>
      </c>
      <c r="AB2" s="4" t="s">
        <v>15</v>
      </c>
      <c r="AC2" s="3"/>
      <c r="AD2" s="3" t="s">
        <v>17</v>
      </c>
      <c r="AE2" s="3"/>
      <c r="AF2" s="5" t="s">
        <v>14</v>
      </c>
    </row>
    <row r="3" spans="1:32" ht="45" x14ac:dyDescent="0.25">
      <c r="A3" s="1" t="s">
        <v>34</v>
      </c>
      <c r="B3" s="42"/>
      <c r="C3" s="42"/>
      <c r="D3" s="42"/>
      <c r="E3" s="42"/>
      <c r="F3" s="42"/>
      <c r="G3" s="17" t="s">
        <v>35</v>
      </c>
      <c r="H3" s="18" t="s">
        <v>36</v>
      </c>
      <c r="I3" s="42"/>
      <c r="J3" s="42"/>
      <c r="K3" s="43"/>
      <c r="L3" s="42"/>
      <c r="M3" s="42"/>
      <c r="N3" s="42"/>
      <c r="O3" s="42"/>
      <c r="P3" s="42"/>
      <c r="Q3" s="42"/>
      <c r="R3" s="42"/>
      <c r="S3" s="3" t="s">
        <v>5</v>
      </c>
      <c r="T3" s="6" t="s">
        <v>6</v>
      </c>
      <c r="U3" s="6" t="s">
        <v>7</v>
      </c>
      <c r="V3" s="3" t="s">
        <v>5</v>
      </c>
      <c r="W3" s="6" t="s">
        <v>6</v>
      </c>
      <c r="X3" s="6" t="s">
        <v>7</v>
      </c>
      <c r="Y3" s="6" t="s">
        <v>54</v>
      </c>
      <c r="Z3" s="6" t="s">
        <v>55</v>
      </c>
      <c r="AA3" s="6" t="s">
        <v>8</v>
      </c>
      <c r="AB3" s="6" t="s">
        <v>13</v>
      </c>
      <c r="AC3" s="6" t="s">
        <v>9</v>
      </c>
      <c r="AD3" s="6" t="s">
        <v>10</v>
      </c>
      <c r="AE3" s="6" t="s">
        <v>12</v>
      </c>
      <c r="AF3" s="7" t="s">
        <v>18</v>
      </c>
    </row>
    <row r="4" spans="1:32" ht="15" x14ac:dyDescent="0.25">
      <c r="A4" s="20">
        <v>2</v>
      </c>
      <c r="B4" s="21" t="s">
        <v>37</v>
      </c>
      <c r="C4" s="22">
        <v>15.8</v>
      </c>
      <c r="D4" s="22">
        <v>1</v>
      </c>
      <c r="E4" s="22"/>
      <c r="F4" s="22">
        <v>1</v>
      </c>
      <c r="G4" s="22">
        <v>1</v>
      </c>
      <c r="H4" s="22">
        <v>3</v>
      </c>
      <c r="I4" s="22">
        <v>180</v>
      </c>
      <c r="J4" s="22"/>
      <c r="K4" s="22">
        <v>21</v>
      </c>
      <c r="L4" s="22">
        <v>1</v>
      </c>
      <c r="M4" s="22">
        <v>0</v>
      </c>
      <c r="N4" s="22">
        <v>0</v>
      </c>
      <c r="O4" s="22">
        <v>1</v>
      </c>
      <c r="P4" s="22">
        <v>0</v>
      </c>
      <c r="Q4" s="22">
        <f t="shared" ref="Q4:Q19" si="0">SUM(L4:P4)</f>
        <v>2</v>
      </c>
      <c r="R4" s="22">
        <v>2</v>
      </c>
      <c r="S4" s="27">
        <v>36291.67</v>
      </c>
      <c r="T4" s="27">
        <v>12352.94</v>
      </c>
      <c r="U4" s="26">
        <v>20</v>
      </c>
      <c r="V4" s="27">
        <v>46283.33</v>
      </c>
      <c r="W4" s="27">
        <v>19496.580000000002</v>
      </c>
      <c r="X4" s="26">
        <v>20</v>
      </c>
      <c r="Y4" s="28">
        <f>S4-V4</f>
        <v>-9991.6600000000035</v>
      </c>
      <c r="Z4" s="28">
        <f>SQRT(((U4-1)*T4^2+(X4-1)*W4^2)/(U4+X4-2))</f>
        <v>16320.412959542415</v>
      </c>
      <c r="AA4" s="28">
        <f>Y4/Z4</f>
        <v>-0.6122185771137586</v>
      </c>
      <c r="AB4" s="28">
        <f>(U4+X4)/(U4*X4)+AA4^2/(2*(U4+X4))</f>
        <v>0.10468514482703994</v>
      </c>
      <c r="AC4" s="29">
        <f>U4+X4-2</f>
        <v>38</v>
      </c>
      <c r="AD4" s="28">
        <f>1-(3/(4*AC4-1))</f>
        <v>0.98013245033112584</v>
      </c>
      <c r="AE4" s="28">
        <f>AA4*AD4</f>
        <v>-0.60005529412474357</v>
      </c>
      <c r="AF4" s="8">
        <f>AE4</f>
        <v>-0.60005529412474357</v>
      </c>
    </row>
    <row r="5" spans="1:32" ht="15" x14ac:dyDescent="0.25">
      <c r="A5" s="20">
        <v>6</v>
      </c>
      <c r="B5" s="23" t="s">
        <v>38</v>
      </c>
      <c r="C5" s="19">
        <v>18</v>
      </c>
      <c r="D5" s="19">
        <v>3</v>
      </c>
      <c r="E5" s="19"/>
      <c r="F5" s="19">
        <v>1</v>
      </c>
      <c r="G5" s="22">
        <v>1</v>
      </c>
      <c r="H5" s="22">
        <v>1</v>
      </c>
      <c r="I5" s="21"/>
      <c r="J5" s="22">
        <f t="shared" ref="J5:J12" si="1">45*6</f>
        <v>270</v>
      </c>
      <c r="K5" s="22">
        <v>7</v>
      </c>
      <c r="L5" s="22">
        <v>1</v>
      </c>
      <c r="M5" s="22">
        <v>0</v>
      </c>
      <c r="N5" s="22">
        <v>0</v>
      </c>
      <c r="O5" s="22">
        <v>1</v>
      </c>
      <c r="P5" s="22">
        <v>0</v>
      </c>
      <c r="Q5" s="22">
        <f t="shared" si="0"/>
        <v>2</v>
      </c>
      <c r="R5" s="22">
        <v>2</v>
      </c>
      <c r="S5" s="22">
        <v>14.7</v>
      </c>
      <c r="T5" s="22">
        <v>1.83</v>
      </c>
      <c r="U5" s="22">
        <v>10</v>
      </c>
      <c r="V5" s="22">
        <v>15.18</v>
      </c>
      <c r="W5" s="22">
        <v>2.71</v>
      </c>
      <c r="X5" s="22">
        <v>11</v>
      </c>
      <c r="Y5" s="28">
        <f t="shared" ref="Y5:Y40" si="2">S5-V5</f>
        <v>-0.48000000000000043</v>
      </c>
      <c r="Z5" s="28">
        <f t="shared" ref="Z5:Z40" si="3">SQRT(((U5-1)*T5^2+(X5-1)*W5^2)/(U5+X5-2))</f>
        <v>2.3348740527285972</v>
      </c>
      <c r="AA5" s="28">
        <f t="shared" ref="AA5:AA40" si="4">Y5/Z5</f>
        <v>-0.20557854049517549</v>
      </c>
      <c r="AB5" s="28">
        <f t="shared" ref="AB5:AB40" si="5">(U5+X5)/(U5*X5)+AA5^2/(2*(U5+X5))</f>
        <v>0.19191534177366537</v>
      </c>
      <c r="AC5" s="29">
        <f t="shared" ref="AC5:AC40" si="6">U5+X5-2</f>
        <v>19</v>
      </c>
      <c r="AD5" s="28">
        <f t="shared" ref="AD5:AD40" si="7">1-(3/(4*AC5-1))</f>
        <v>0.96</v>
      </c>
      <c r="AE5" s="28">
        <f t="shared" ref="AE5:AE40" si="8">AA5*AD5</f>
        <v>-0.19735539887536846</v>
      </c>
      <c r="AF5" s="8">
        <f t="shared" ref="AF5:AF37" si="9">AE5</f>
        <v>-0.19735539887536846</v>
      </c>
    </row>
    <row r="6" spans="1:32" ht="15" x14ac:dyDescent="0.25">
      <c r="A6" s="20">
        <v>10</v>
      </c>
      <c r="B6" s="23" t="s">
        <v>38</v>
      </c>
      <c r="C6" s="19">
        <v>18</v>
      </c>
      <c r="D6" s="19">
        <v>3</v>
      </c>
      <c r="E6" s="19"/>
      <c r="F6" s="19">
        <v>1</v>
      </c>
      <c r="G6" s="22">
        <v>1</v>
      </c>
      <c r="H6" s="22">
        <v>1</v>
      </c>
      <c r="I6" s="21"/>
      <c r="J6" s="22">
        <f t="shared" si="1"/>
        <v>270</v>
      </c>
      <c r="K6" s="22">
        <v>7</v>
      </c>
      <c r="L6" s="22">
        <v>1</v>
      </c>
      <c r="M6" s="22">
        <v>0</v>
      </c>
      <c r="N6" s="22">
        <v>0</v>
      </c>
      <c r="O6" s="22">
        <v>1</v>
      </c>
      <c r="P6" s="22">
        <v>0</v>
      </c>
      <c r="Q6" s="22">
        <f t="shared" si="0"/>
        <v>2</v>
      </c>
      <c r="R6" s="22">
        <v>2</v>
      </c>
      <c r="S6" s="22">
        <v>3.2</v>
      </c>
      <c r="T6" s="22">
        <v>0.67</v>
      </c>
      <c r="U6" s="22">
        <v>10</v>
      </c>
      <c r="V6" s="22">
        <v>3.23</v>
      </c>
      <c r="W6" s="22">
        <v>1.1299999999999999</v>
      </c>
      <c r="X6" s="22">
        <v>11</v>
      </c>
      <c r="Y6" s="28">
        <f t="shared" si="2"/>
        <v>-2.9999999999999805E-2</v>
      </c>
      <c r="Z6" s="28">
        <f t="shared" si="3"/>
        <v>0.94057932875659689</v>
      </c>
      <c r="AA6" s="28">
        <f t="shared" si="4"/>
        <v>-3.1895236353597568E-2</v>
      </c>
      <c r="AB6" s="28">
        <f t="shared" si="5"/>
        <v>0.19093331248294929</v>
      </c>
      <c r="AC6" s="29">
        <f t="shared" si="6"/>
        <v>19</v>
      </c>
      <c r="AD6" s="28">
        <f t="shared" si="7"/>
        <v>0.96</v>
      </c>
      <c r="AE6" s="28">
        <f t="shared" si="8"/>
        <v>-3.0619426899453666E-2</v>
      </c>
      <c r="AF6" s="8">
        <f t="shared" si="9"/>
        <v>-3.0619426899453666E-2</v>
      </c>
    </row>
    <row r="7" spans="1:32" ht="15" x14ac:dyDescent="0.25">
      <c r="A7" s="20">
        <v>14</v>
      </c>
      <c r="B7" s="23" t="s">
        <v>38</v>
      </c>
      <c r="C7" s="19">
        <v>18</v>
      </c>
      <c r="D7" s="19">
        <v>3</v>
      </c>
      <c r="E7" s="19"/>
      <c r="F7" s="19">
        <v>1</v>
      </c>
      <c r="G7" s="22">
        <v>1</v>
      </c>
      <c r="H7" s="22">
        <v>1</v>
      </c>
      <c r="I7" s="21"/>
      <c r="J7" s="22">
        <f t="shared" si="1"/>
        <v>270</v>
      </c>
      <c r="K7" s="22">
        <v>7</v>
      </c>
      <c r="L7" s="22">
        <v>1</v>
      </c>
      <c r="M7" s="22">
        <v>0</v>
      </c>
      <c r="N7" s="22">
        <v>0</v>
      </c>
      <c r="O7" s="22">
        <v>1</v>
      </c>
      <c r="P7" s="22">
        <v>0</v>
      </c>
      <c r="Q7" s="22">
        <f t="shared" si="0"/>
        <v>2</v>
      </c>
      <c r="R7" s="22">
        <v>2</v>
      </c>
      <c r="S7" s="22">
        <v>5.5</v>
      </c>
      <c r="T7" s="22">
        <v>2.0099999999999998</v>
      </c>
      <c r="U7" s="22">
        <v>10</v>
      </c>
      <c r="V7" s="22">
        <v>5.91</v>
      </c>
      <c r="W7" s="22">
        <v>1.7</v>
      </c>
      <c r="X7" s="22">
        <v>11</v>
      </c>
      <c r="Y7" s="28">
        <f t="shared" si="2"/>
        <v>-0.41000000000000014</v>
      </c>
      <c r="Z7" s="28">
        <f t="shared" si="3"/>
        <v>1.8533170831043229</v>
      </c>
      <c r="AA7" s="28">
        <f t="shared" si="4"/>
        <v>-0.22122496130734759</v>
      </c>
      <c r="AB7" s="28">
        <f t="shared" si="5"/>
        <v>0.19207434051636324</v>
      </c>
      <c r="AC7" s="29">
        <f t="shared" si="6"/>
        <v>19</v>
      </c>
      <c r="AD7" s="28">
        <f t="shared" si="7"/>
        <v>0.96</v>
      </c>
      <c r="AE7" s="28">
        <f t="shared" si="8"/>
        <v>-0.21237596285505367</v>
      </c>
      <c r="AF7" s="8">
        <f t="shared" si="9"/>
        <v>-0.21237596285505367</v>
      </c>
    </row>
    <row r="8" spans="1:32" ht="15" x14ac:dyDescent="0.25">
      <c r="A8" s="20">
        <v>18</v>
      </c>
      <c r="B8" s="23" t="s">
        <v>38</v>
      </c>
      <c r="C8" s="19">
        <v>18</v>
      </c>
      <c r="D8" s="19">
        <v>3</v>
      </c>
      <c r="E8" s="19"/>
      <c r="F8" s="19">
        <v>1</v>
      </c>
      <c r="G8" s="22">
        <v>1</v>
      </c>
      <c r="H8" s="22">
        <v>1</v>
      </c>
      <c r="I8" s="21"/>
      <c r="J8" s="22">
        <f t="shared" si="1"/>
        <v>270</v>
      </c>
      <c r="K8" s="22">
        <v>7</v>
      </c>
      <c r="L8" s="22">
        <v>1</v>
      </c>
      <c r="M8" s="22">
        <v>0</v>
      </c>
      <c r="N8" s="22">
        <v>0</v>
      </c>
      <c r="O8" s="22">
        <v>1</v>
      </c>
      <c r="P8" s="22">
        <v>0</v>
      </c>
      <c r="Q8" s="22">
        <f t="shared" si="0"/>
        <v>2</v>
      </c>
      <c r="R8" s="22">
        <v>2</v>
      </c>
      <c r="S8" s="22">
        <v>25.88</v>
      </c>
      <c r="T8" s="22">
        <v>3.95</v>
      </c>
      <c r="U8" s="22">
        <v>10</v>
      </c>
      <c r="V8" s="22">
        <v>29.93</v>
      </c>
      <c r="W8" s="22">
        <v>4.8499999999999996</v>
      </c>
      <c r="X8" s="22">
        <v>11</v>
      </c>
      <c r="Y8" s="28">
        <f t="shared" si="2"/>
        <v>-4.0500000000000007</v>
      </c>
      <c r="Z8" s="28">
        <f t="shared" si="3"/>
        <v>4.4464503879647168</v>
      </c>
      <c r="AA8" s="28">
        <f t="shared" si="4"/>
        <v>-0.91083890443536819</v>
      </c>
      <c r="AB8" s="28">
        <f t="shared" si="5"/>
        <v>0.21066212685749619</v>
      </c>
      <c r="AC8" s="29">
        <f t="shared" si="6"/>
        <v>19</v>
      </c>
      <c r="AD8" s="28">
        <f t="shared" si="7"/>
        <v>0.96</v>
      </c>
      <c r="AE8" s="28">
        <f t="shared" si="8"/>
        <v>-0.87440534825795346</v>
      </c>
      <c r="AF8" s="8">
        <f t="shared" si="9"/>
        <v>-0.87440534825795346</v>
      </c>
    </row>
    <row r="9" spans="1:32" ht="15" x14ac:dyDescent="0.25">
      <c r="A9" s="20">
        <v>22</v>
      </c>
      <c r="B9" s="23" t="s">
        <v>38</v>
      </c>
      <c r="C9" s="19">
        <v>18</v>
      </c>
      <c r="D9" s="19">
        <v>3</v>
      </c>
      <c r="E9" s="19"/>
      <c r="F9" s="19">
        <v>1</v>
      </c>
      <c r="G9" s="22">
        <v>1</v>
      </c>
      <c r="H9" s="22">
        <v>1</v>
      </c>
      <c r="I9" s="21"/>
      <c r="J9" s="22">
        <f t="shared" si="1"/>
        <v>270</v>
      </c>
      <c r="K9" s="22">
        <v>7</v>
      </c>
      <c r="L9" s="22">
        <v>1</v>
      </c>
      <c r="M9" s="22">
        <v>0</v>
      </c>
      <c r="N9" s="22">
        <v>0</v>
      </c>
      <c r="O9" s="22">
        <v>1</v>
      </c>
      <c r="P9" s="22">
        <v>0</v>
      </c>
      <c r="Q9" s="22">
        <f t="shared" si="0"/>
        <v>2</v>
      </c>
      <c r="R9" s="22">
        <v>2</v>
      </c>
      <c r="S9" s="22">
        <v>5.25</v>
      </c>
      <c r="T9" s="22">
        <v>0.82</v>
      </c>
      <c r="U9" s="22">
        <v>10</v>
      </c>
      <c r="V9" s="22">
        <v>5.82</v>
      </c>
      <c r="W9" s="22">
        <v>0.64</v>
      </c>
      <c r="X9" s="22">
        <v>11</v>
      </c>
      <c r="Y9" s="28">
        <f t="shared" si="2"/>
        <v>-0.57000000000000028</v>
      </c>
      <c r="Z9" s="28">
        <f t="shared" si="3"/>
        <v>0.73081065299181003</v>
      </c>
      <c r="AA9" s="28">
        <f t="shared" si="4"/>
        <v>-0.77995578973366186</v>
      </c>
      <c r="AB9" s="28">
        <f t="shared" si="5"/>
        <v>0.20539316314573522</v>
      </c>
      <c r="AC9" s="29">
        <f t="shared" si="6"/>
        <v>19</v>
      </c>
      <c r="AD9" s="28">
        <f t="shared" si="7"/>
        <v>0.96</v>
      </c>
      <c r="AE9" s="28">
        <f t="shared" si="8"/>
        <v>-0.74875755814431533</v>
      </c>
      <c r="AF9" s="8">
        <f t="shared" si="9"/>
        <v>-0.74875755814431533</v>
      </c>
    </row>
    <row r="10" spans="1:32" ht="15" x14ac:dyDescent="0.25">
      <c r="A10" s="20">
        <v>26</v>
      </c>
      <c r="B10" s="23" t="s">
        <v>38</v>
      </c>
      <c r="C10" s="19">
        <v>18</v>
      </c>
      <c r="D10" s="19">
        <v>3</v>
      </c>
      <c r="E10" s="19"/>
      <c r="F10" s="19">
        <v>1</v>
      </c>
      <c r="G10" s="22">
        <v>1</v>
      </c>
      <c r="H10" s="22">
        <v>1</v>
      </c>
      <c r="I10" s="21"/>
      <c r="J10" s="22">
        <f t="shared" si="1"/>
        <v>270</v>
      </c>
      <c r="K10" s="22">
        <v>7</v>
      </c>
      <c r="L10" s="22">
        <v>1</v>
      </c>
      <c r="M10" s="22">
        <v>0</v>
      </c>
      <c r="N10" s="22">
        <v>0</v>
      </c>
      <c r="O10" s="22">
        <v>1</v>
      </c>
      <c r="P10" s="22">
        <v>0</v>
      </c>
      <c r="Q10" s="22">
        <f t="shared" si="0"/>
        <v>2</v>
      </c>
      <c r="R10" s="22">
        <v>2</v>
      </c>
      <c r="S10" s="22">
        <v>62</v>
      </c>
      <c r="T10" s="22">
        <v>28.98</v>
      </c>
      <c r="U10" s="22">
        <v>10</v>
      </c>
      <c r="V10" s="22">
        <v>72.72</v>
      </c>
      <c r="W10" s="22">
        <v>22.4</v>
      </c>
      <c r="X10" s="22">
        <v>11</v>
      </c>
      <c r="Y10" s="28">
        <f t="shared" si="2"/>
        <v>-10.719999999999999</v>
      </c>
      <c r="Z10" s="28">
        <f t="shared" si="3"/>
        <v>25.727482336373704</v>
      </c>
      <c r="AA10" s="28">
        <f t="shared" si="4"/>
        <v>-0.41667505043212033</v>
      </c>
      <c r="AB10" s="28">
        <f t="shared" si="5"/>
        <v>0.19504285513891498</v>
      </c>
      <c r="AC10" s="29">
        <f t="shared" si="6"/>
        <v>19</v>
      </c>
      <c r="AD10" s="28">
        <f t="shared" si="7"/>
        <v>0.96</v>
      </c>
      <c r="AE10" s="28">
        <f t="shared" si="8"/>
        <v>-0.4000080484148355</v>
      </c>
      <c r="AF10" s="8">
        <f t="shared" si="9"/>
        <v>-0.4000080484148355</v>
      </c>
    </row>
    <row r="11" spans="1:32" ht="15" x14ac:dyDescent="0.25">
      <c r="A11" s="20">
        <v>30</v>
      </c>
      <c r="B11" s="23" t="s">
        <v>38</v>
      </c>
      <c r="C11" s="19">
        <v>18</v>
      </c>
      <c r="D11" s="19">
        <v>3</v>
      </c>
      <c r="E11" s="19"/>
      <c r="F11" s="19">
        <v>1</v>
      </c>
      <c r="G11" s="22">
        <v>1</v>
      </c>
      <c r="H11" s="22">
        <v>1</v>
      </c>
      <c r="I11" s="21"/>
      <c r="J11" s="22">
        <f t="shared" si="1"/>
        <v>270</v>
      </c>
      <c r="K11" s="22">
        <v>7</v>
      </c>
      <c r="L11" s="22">
        <v>1</v>
      </c>
      <c r="M11" s="22">
        <v>0</v>
      </c>
      <c r="N11" s="22">
        <v>0</v>
      </c>
      <c r="O11" s="22">
        <v>1</v>
      </c>
      <c r="P11" s="22">
        <v>0</v>
      </c>
      <c r="Q11" s="22">
        <f t="shared" si="0"/>
        <v>2</v>
      </c>
      <c r="R11" s="22">
        <v>2</v>
      </c>
      <c r="S11" s="22">
        <v>43.7</v>
      </c>
      <c r="T11" s="22">
        <v>11.54</v>
      </c>
      <c r="U11" s="22">
        <v>10</v>
      </c>
      <c r="V11" s="22">
        <v>50.36</v>
      </c>
      <c r="W11" s="22">
        <v>15.06</v>
      </c>
      <c r="X11" s="22">
        <v>11</v>
      </c>
      <c r="Y11" s="28">
        <f t="shared" si="2"/>
        <v>-6.6599999999999966</v>
      </c>
      <c r="Z11" s="28">
        <f t="shared" si="3"/>
        <v>13.507464602951954</v>
      </c>
      <c r="AA11" s="28">
        <f t="shared" si="4"/>
        <v>-0.49306070352718184</v>
      </c>
      <c r="AB11" s="28">
        <f t="shared" si="5"/>
        <v>0.19669739703677472</v>
      </c>
      <c r="AC11" s="29">
        <f t="shared" si="6"/>
        <v>19</v>
      </c>
      <c r="AD11" s="28">
        <f t="shared" si="7"/>
        <v>0.96</v>
      </c>
      <c r="AE11" s="28">
        <f t="shared" si="8"/>
        <v>-0.47333827538609458</v>
      </c>
      <c r="AF11" s="8">
        <f t="shared" si="9"/>
        <v>-0.47333827538609458</v>
      </c>
    </row>
    <row r="12" spans="1:32" ht="15" x14ac:dyDescent="0.25">
      <c r="A12" s="20">
        <v>34</v>
      </c>
      <c r="B12" s="23" t="s">
        <v>38</v>
      </c>
      <c r="C12" s="19">
        <v>18</v>
      </c>
      <c r="D12" s="19">
        <v>3</v>
      </c>
      <c r="E12" s="19"/>
      <c r="F12" s="19">
        <v>1</v>
      </c>
      <c r="G12" s="22">
        <v>1</v>
      </c>
      <c r="H12" s="22">
        <v>1</v>
      </c>
      <c r="I12" s="21"/>
      <c r="J12" s="22">
        <f t="shared" si="1"/>
        <v>270</v>
      </c>
      <c r="K12" s="22">
        <v>7</v>
      </c>
      <c r="L12" s="22">
        <v>1</v>
      </c>
      <c r="M12" s="22">
        <v>0</v>
      </c>
      <c r="N12" s="22">
        <v>0</v>
      </c>
      <c r="O12" s="22">
        <v>1</v>
      </c>
      <c r="P12" s="22">
        <v>0</v>
      </c>
      <c r="Q12" s="22">
        <f t="shared" si="0"/>
        <v>2</v>
      </c>
      <c r="R12" s="22">
        <v>2</v>
      </c>
      <c r="S12" s="22">
        <v>5.35</v>
      </c>
      <c r="T12" s="22">
        <v>0.41</v>
      </c>
      <c r="U12" s="22">
        <v>10</v>
      </c>
      <c r="V12" s="22">
        <v>5.59</v>
      </c>
      <c r="W12" s="22">
        <v>0.38</v>
      </c>
      <c r="X12" s="22">
        <v>11</v>
      </c>
      <c r="Y12" s="28">
        <f t="shared" si="2"/>
        <v>-0.24000000000000021</v>
      </c>
      <c r="Z12" s="28">
        <f t="shared" si="3"/>
        <v>0.39449501364335859</v>
      </c>
      <c r="AA12" s="28">
        <f t="shared" si="4"/>
        <v>-0.60837270865220905</v>
      </c>
      <c r="AB12" s="28">
        <f t="shared" si="5"/>
        <v>0.19972140882892009</v>
      </c>
      <c r="AC12" s="29">
        <f t="shared" si="6"/>
        <v>19</v>
      </c>
      <c r="AD12" s="28">
        <f t="shared" si="7"/>
        <v>0.96</v>
      </c>
      <c r="AE12" s="28">
        <f t="shared" si="8"/>
        <v>-0.58403780030612062</v>
      </c>
      <c r="AF12" s="8">
        <f t="shared" si="9"/>
        <v>-0.58403780030612062</v>
      </c>
    </row>
    <row r="13" spans="1:32" ht="15" x14ac:dyDescent="0.25">
      <c r="A13" s="20">
        <v>38</v>
      </c>
      <c r="B13" s="24" t="s">
        <v>39</v>
      </c>
      <c r="C13" s="22"/>
      <c r="D13" s="22"/>
      <c r="E13" s="22"/>
      <c r="F13" s="22"/>
      <c r="G13" s="22">
        <v>2</v>
      </c>
      <c r="H13" s="22">
        <v>1</v>
      </c>
      <c r="I13" s="22"/>
      <c r="J13" s="22">
        <f>32*4*4</f>
        <v>512</v>
      </c>
      <c r="K13" s="22">
        <v>1</v>
      </c>
      <c r="L13" s="22">
        <v>1</v>
      </c>
      <c r="M13" s="22">
        <v>0</v>
      </c>
      <c r="N13" s="22">
        <v>0</v>
      </c>
      <c r="O13" s="22">
        <v>1</v>
      </c>
      <c r="P13" s="22">
        <v>0</v>
      </c>
      <c r="Q13" s="22">
        <f t="shared" si="0"/>
        <v>2</v>
      </c>
      <c r="R13" s="22">
        <v>1</v>
      </c>
      <c r="S13" s="22">
        <v>115</v>
      </c>
      <c r="T13" s="22">
        <v>20.73</v>
      </c>
      <c r="U13" s="22">
        <v>15</v>
      </c>
      <c r="V13" s="22">
        <v>135</v>
      </c>
      <c r="W13" s="22">
        <v>28.45</v>
      </c>
      <c r="X13" s="22">
        <v>15</v>
      </c>
      <c r="Y13" s="28">
        <f t="shared" si="2"/>
        <v>-20</v>
      </c>
      <c r="Z13" s="28">
        <f t="shared" si="3"/>
        <v>24.891116889364366</v>
      </c>
      <c r="AA13" s="28">
        <f t="shared" si="4"/>
        <v>-0.80349950100253342</v>
      </c>
      <c r="AB13" s="28">
        <f t="shared" si="5"/>
        <v>0.14409352413518867</v>
      </c>
      <c r="AC13" s="29">
        <f t="shared" si="6"/>
        <v>28</v>
      </c>
      <c r="AD13" s="28">
        <f t="shared" si="7"/>
        <v>0.97297297297297303</v>
      </c>
      <c r="AE13" s="28">
        <f t="shared" si="8"/>
        <v>-0.78178329827273529</v>
      </c>
      <c r="AF13" s="8">
        <f>-AE13</f>
        <v>0.78178329827273529</v>
      </c>
    </row>
    <row r="14" spans="1:32" ht="15" x14ac:dyDescent="0.25">
      <c r="A14" s="20">
        <v>41</v>
      </c>
      <c r="B14" s="24" t="s">
        <v>56</v>
      </c>
      <c r="C14" s="20"/>
      <c r="D14" s="20"/>
      <c r="E14" s="22">
        <v>26</v>
      </c>
      <c r="F14" s="22"/>
      <c r="G14" s="22">
        <v>2</v>
      </c>
      <c r="H14" s="22">
        <v>1</v>
      </c>
      <c r="I14" s="22"/>
      <c r="J14" s="22">
        <f>32*2*8</f>
        <v>512</v>
      </c>
      <c r="K14" s="22">
        <v>1</v>
      </c>
      <c r="L14" s="22">
        <v>1</v>
      </c>
      <c r="M14" s="22">
        <v>0</v>
      </c>
      <c r="N14" s="22">
        <v>0</v>
      </c>
      <c r="O14" s="22">
        <v>1</v>
      </c>
      <c r="P14" s="22">
        <v>0</v>
      </c>
      <c r="Q14" s="22">
        <f t="shared" si="0"/>
        <v>2</v>
      </c>
      <c r="R14" s="22">
        <v>1</v>
      </c>
      <c r="S14" s="31">
        <v>7.0000000000000007E-2</v>
      </c>
      <c r="T14" s="31">
        <v>0.01</v>
      </c>
      <c r="U14" s="22">
        <v>13</v>
      </c>
      <c r="V14" s="31">
        <v>0.14000000000000001</v>
      </c>
      <c r="W14" s="31">
        <v>0.01</v>
      </c>
      <c r="X14" s="22">
        <v>13</v>
      </c>
      <c r="Y14" s="28">
        <f t="shared" si="2"/>
        <v>-7.0000000000000007E-2</v>
      </c>
      <c r="Z14" s="28">
        <f t="shared" si="3"/>
        <v>0.01</v>
      </c>
      <c r="AA14" s="28">
        <f t="shared" si="4"/>
        <v>-7.0000000000000009</v>
      </c>
      <c r="AB14" s="28">
        <f t="shared" si="5"/>
        <v>1.0961538461538465</v>
      </c>
      <c r="AC14" s="29">
        <f t="shared" si="6"/>
        <v>24</v>
      </c>
      <c r="AD14" s="28">
        <f t="shared" si="7"/>
        <v>0.96842105263157896</v>
      </c>
      <c r="AE14" s="28">
        <f t="shared" si="8"/>
        <v>-6.7789473684210533</v>
      </c>
      <c r="AF14" s="8">
        <f>-AE14</f>
        <v>6.7789473684210533</v>
      </c>
    </row>
    <row r="15" spans="1:32" ht="15" x14ac:dyDescent="0.25">
      <c r="A15" s="20">
        <v>44</v>
      </c>
      <c r="B15" s="24" t="s">
        <v>58</v>
      </c>
      <c r="C15" s="22">
        <v>23</v>
      </c>
      <c r="D15" s="22"/>
      <c r="E15" s="22">
        <v>84</v>
      </c>
      <c r="F15" s="22">
        <v>1</v>
      </c>
      <c r="G15" s="22">
        <v>1</v>
      </c>
      <c r="H15" s="22">
        <v>3</v>
      </c>
      <c r="I15" s="22"/>
      <c r="J15" s="22">
        <f>3*18</f>
        <v>54</v>
      </c>
      <c r="K15" s="22">
        <v>1</v>
      </c>
      <c r="L15" s="22">
        <v>1</v>
      </c>
      <c r="M15" s="22">
        <v>0</v>
      </c>
      <c r="N15" s="22">
        <v>0</v>
      </c>
      <c r="O15" s="22">
        <v>1</v>
      </c>
      <c r="P15" s="22">
        <v>0</v>
      </c>
      <c r="Q15" s="22">
        <f t="shared" si="0"/>
        <v>2</v>
      </c>
      <c r="R15" s="22">
        <v>1</v>
      </c>
      <c r="S15" s="22">
        <v>110</v>
      </c>
      <c r="T15" s="31">
        <v>18.7</v>
      </c>
      <c r="U15" s="22">
        <v>14</v>
      </c>
      <c r="V15" s="22">
        <v>126</v>
      </c>
      <c r="W15" s="31">
        <v>22.45</v>
      </c>
      <c r="X15" s="22">
        <v>14</v>
      </c>
      <c r="Y15" s="28">
        <f t="shared" si="2"/>
        <v>-16</v>
      </c>
      <c r="Z15" s="28">
        <f t="shared" si="3"/>
        <v>20.660257742825959</v>
      </c>
      <c r="AA15" s="28">
        <f t="shared" si="4"/>
        <v>-0.77443370741857365</v>
      </c>
      <c r="AB15" s="28">
        <f t="shared" si="5"/>
        <v>0.15356692084260851</v>
      </c>
      <c r="AC15" s="29">
        <f t="shared" si="6"/>
        <v>26</v>
      </c>
      <c r="AD15" s="28">
        <f t="shared" si="7"/>
        <v>0.970873786407767</v>
      </c>
      <c r="AE15" s="28">
        <f t="shared" si="8"/>
        <v>-0.75187738584327535</v>
      </c>
      <c r="AF15" s="8">
        <f t="shared" si="9"/>
        <v>-0.75187738584327535</v>
      </c>
    </row>
    <row r="16" spans="1:32" ht="15" x14ac:dyDescent="0.25">
      <c r="A16" s="20">
        <v>46</v>
      </c>
      <c r="B16" s="32" t="s">
        <v>59</v>
      </c>
      <c r="C16" s="22">
        <v>20.5</v>
      </c>
      <c r="D16" s="33">
        <v>3</v>
      </c>
      <c r="E16" s="22">
        <v>30</v>
      </c>
      <c r="F16" s="22">
        <v>2</v>
      </c>
      <c r="G16" s="22">
        <v>1</v>
      </c>
      <c r="H16" s="22">
        <v>1</v>
      </c>
      <c r="I16" s="22"/>
      <c r="J16" s="22">
        <v>150</v>
      </c>
      <c r="K16" s="22">
        <v>1</v>
      </c>
      <c r="L16" s="22">
        <v>1</v>
      </c>
      <c r="M16" s="22">
        <v>0</v>
      </c>
      <c r="N16" s="22">
        <v>0</v>
      </c>
      <c r="O16" s="22">
        <v>1</v>
      </c>
      <c r="P16" s="22">
        <v>0</v>
      </c>
      <c r="Q16" s="22">
        <f t="shared" si="0"/>
        <v>2</v>
      </c>
      <c r="R16" s="34"/>
      <c r="S16" s="22">
        <v>0.49</v>
      </c>
      <c r="T16" s="22">
        <v>0.2</v>
      </c>
      <c r="U16" s="22">
        <v>15</v>
      </c>
      <c r="V16" s="22">
        <v>0.46</v>
      </c>
      <c r="W16" s="22">
        <v>0.18</v>
      </c>
      <c r="X16" s="22">
        <v>15</v>
      </c>
      <c r="Y16" s="28">
        <f t="shared" si="2"/>
        <v>2.9999999999999971E-2</v>
      </c>
      <c r="Z16" s="28">
        <f t="shared" si="3"/>
        <v>0.1902629759044045</v>
      </c>
      <c r="AA16" s="28">
        <f t="shared" si="4"/>
        <v>0.15767649936829084</v>
      </c>
      <c r="AB16" s="28">
        <f t="shared" si="5"/>
        <v>0.13374769797421732</v>
      </c>
      <c r="AC16" s="29">
        <f t="shared" si="6"/>
        <v>28</v>
      </c>
      <c r="AD16" s="28">
        <f t="shared" si="7"/>
        <v>0.97297297297297303</v>
      </c>
      <c r="AE16" s="28">
        <f t="shared" si="8"/>
        <v>0.15341497235833704</v>
      </c>
      <c r="AF16" s="8">
        <f t="shared" si="9"/>
        <v>0.15341497235833704</v>
      </c>
    </row>
    <row r="17" spans="1:32" ht="15" x14ac:dyDescent="0.25">
      <c r="A17" s="20">
        <v>51</v>
      </c>
      <c r="B17" s="25" t="s">
        <v>41</v>
      </c>
      <c r="C17" s="22"/>
      <c r="D17" s="22">
        <v>3</v>
      </c>
      <c r="E17" s="22"/>
      <c r="F17" s="22">
        <v>1</v>
      </c>
      <c r="G17" s="22">
        <v>1</v>
      </c>
      <c r="H17" s="22">
        <v>1</v>
      </c>
      <c r="I17" s="22"/>
      <c r="J17" s="22">
        <v>90</v>
      </c>
      <c r="K17" s="22">
        <v>2</v>
      </c>
      <c r="L17" s="22">
        <v>1</v>
      </c>
      <c r="M17" s="22">
        <v>0</v>
      </c>
      <c r="N17" s="22">
        <v>0</v>
      </c>
      <c r="O17" s="22">
        <v>1</v>
      </c>
      <c r="P17" s="22">
        <v>0</v>
      </c>
      <c r="Q17" s="22">
        <f t="shared" si="0"/>
        <v>2</v>
      </c>
      <c r="R17" s="22">
        <v>2</v>
      </c>
      <c r="S17" s="22">
        <v>27</v>
      </c>
      <c r="T17" s="22">
        <v>18.600000000000001</v>
      </c>
      <c r="U17" s="22">
        <v>15</v>
      </c>
      <c r="V17" s="22">
        <v>24.3</v>
      </c>
      <c r="W17" s="22">
        <v>16.899999999999999</v>
      </c>
      <c r="X17" s="22">
        <v>15</v>
      </c>
      <c r="Y17" s="28">
        <f t="shared" si="2"/>
        <v>2.6999999999999993</v>
      </c>
      <c r="Z17" s="28">
        <f t="shared" si="3"/>
        <v>17.770340458190439</v>
      </c>
      <c r="AA17" s="28">
        <f t="shared" si="4"/>
        <v>0.15193856338050946</v>
      </c>
      <c r="AB17" s="28">
        <f t="shared" si="5"/>
        <v>0.13371808878403554</v>
      </c>
      <c r="AC17" s="29">
        <f t="shared" si="6"/>
        <v>28</v>
      </c>
      <c r="AD17" s="28">
        <f t="shared" si="7"/>
        <v>0.97297297297297303</v>
      </c>
      <c r="AE17" s="28">
        <f t="shared" si="8"/>
        <v>0.14783211572157678</v>
      </c>
      <c r="AF17" s="8">
        <f t="shared" si="9"/>
        <v>0.14783211572157678</v>
      </c>
    </row>
    <row r="18" spans="1:32" ht="15" x14ac:dyDescent="0.25">
      <c r="A18" s="20">
        <v>53</v>
      </c>
      <c r="B18" s="25" t="s">
        <v>41</v>
      </c>
      <c r="C18" s="22"/>
      <c r="D18" s="22">
        <v>3</v>
      </c>
      <c r="E18" s="22"/>
      <c r="F18" s="22">
        <v>1</v>
      </c>
      <c r="G18" s="22">
        <v>1</v>
      </c>
      <c r="H18" s="22">
        <v>1</v>
      </c>
      <c r="I18" s="22"/>
      <c r="J18" s="22">
        <v>90</v>
      </c>
      <c r="K18" s="22">
        <v>2</v>
      </c>
      <c r="L18" s="22">
        <v>1</v>
      </c>
      <c r="M18" s="22">
        <v>0</v>
      </c>
      <c r="N18" s="22">
        <v>0</v>
      </c>
      <c r="O18" s="22">
        <v>1</v>
      </c>
      <c r="P18" s="22">
        <v>0</v>
      </c>
      <c r="Q18" s="22">
        <f t="shared" si="0"/>
        <v>2</v>
      </c>
      <c r="R18" s="22">
        <v>2</v>
      </c>
      <c r="S18" s="22">
        <v>53.9</v>
      </c>
      <c r="T18" s="22">
        <v>15.8</v>
      </c>
      <c r="U18" s="22">
        <v>15</v>
      </c>
      <c r="V18" s="22">
        <v>48.8</v>
      </c>
      <c r="W18" s="22">
        <v>20</v>
      </c>
      <c r="X18" s="22">
        <v>15</v>
      </c>
      <c r="Y18" s="28">
        <f t="shared" si="2"/>
        <v>5.1000000000000014</v>
      </c>
      <c r="Z18" s="28">
        <f t="shared" si="3"/>
        <v>18.022763384120648</v>
      </c>
      <c r="AA18" s="28">
        <f t="shared" si="4"/>
        <v>0.28297547336683498</v>
      </c>
      <c r="AB18" s="28">
        <f t="shared" si="5"/>
        <v>0.13466791864211974</v>
      </c>
      <c r="AC18" s="29">
        <f t="shared" si="6"/>
        <v>28</v>
      </c>
      <c r="AD18" s="28">
        <f t="shared" si="7"/>
        <v>0.97297297297297303</v>
      </c>
      <c r="AE18" s="28">
        <f t="shared" si="8"/>
        <v>0.27532748760016379</v>
      </c>
      <c r="AF18" s="8">
        <f t="shared" si="9"/>
        <v>0.27532748760016379</v>
      </c>
    </row>
    <row r="19" spans="1:32" ht="15" x14ac:dyDescent="0.25">
      <c r="A19" s="20">
        <v>55</v>
      </c>
      <c r="B19" s="25" t="s">
        <v>41</v>
      </c>
      <c r="C19" s="22"/>
      <c r="D19" s="22">
        <v>3</v>
      </c>
      <c r="E19" s="22"/>
      <c r="F19" s="22">
        <v>1</v>
      </c>
      <c r="G19" s="22">
        <v>1</v>
      </c>
      <c r="H19" s="22">
        <v>1</v>
      </c>
      <c r="I19" s="22"/>
      <c r="J19" s="22">
        <v>90</v>
      </c>
      <c r="K19" s="22">
        <v>2</v>
      </c>
      <c r="L19" s="22">
        <v>1</v>
      </c>
      <c r="M19" s="22">
        <v>0</v>
      </c>
      <c r="N19" s="22">
        <v>0</v>
      </c>
      <c r="O19" s="22">
        <v>1</v>
      </c>
      <c r="P19" s="22">
        <v>0</v>
      </c>
      <c r="Q19" s="22">
        <f t="shared" si="0"/>
        <v>2</v>
      </c>
      <c r="R19" s="22">
        <v>2</v>
      </c>
      <c r="S19" s="22">
        <v>46.1</v>
      </c>
      <c r="T19" s="22">
        <v>21</v>
      </c>
      <c r="U19" s="22">
        <v>15</v>
      </c>
      <c r="V19" s="22">
        <v>42</v>
      </c>
      <c r="W19" s="22">
        <v>20</v>
      </c>
      <c r="X19" s="22">
        <v>15</v>
      </c>
      <c r="Y19" s="28">
        <f t="shared" si="2"/>
        <v>4.1000000000000014</v>
      </c>
      <c r="Z19" s="28">
        <f t="shared" si="3"/>
        <v>20.506096654409877</v>
      </c>
      <c r="AA19" s="28">
        <f t="shared" si="4"/>
        <v>0.19994053812861007</v>
      </c>
      <c r="AB19" s="28">
        <f t="shared" si="5"/>
        <v>0.13399960364645264</v>
      </c>
      <c r="AC19" s="29">
        <f t="shared" si="6"/>
        <v>28</v>
      </c>
      <c r="AD19" s="28">
        <f t="shared" si="7"/>
        <v>0.97297297297297303</v>
      </c>
      <c r="AE19" s="28">
        <f t="shared" si="8"/>
        <v>0.19453673980080979</v>
      </c>
      <c r="AF19" s="8">
        <f t="shared" si="9"/>
        <v>0.19453673980080979</v>
      </c>
    </row>
    <row r="20" spans="1:32" ht="15" x14ac:dyDescent="0.25">
      <c r="A20" s="20">
        <v>70</v>
      </c>
      <c r="B20" s="25" t="s">
        <v>44</v>
      </c>
      <c r="C20" s="22"/>
      <c r="D20" s="22">
        <v>2</v>
      </c>
      <c r="E20" s="22"/>
      <c r="F20" s="22">
        <v>2</v>
      </c>
      <c r="G20" s="22">
        <v>1</v>
      </c>
      <c r="H20" s="22">
        <v>1</v>
      </c>
      <c r="I20" s="22"/>
      <c r="J20" s="22">
        <v>540</v>
      </c>
      <c r="K20" s="22"/>
      <c r="L20" s="22">
        <v>1</v>
      </c>
      <c r="M20" s="22">
        <v>1</v>
      </c>
      <c r="N20" s="22">
        <v>1</v>
      </c>
      <c r="O20" s="22">
        <v>1</v>
      </c>
      <c r="P20" s="22">
        <v>0</v>
      </c>
      <c r="Q20" s="22">
        <f t="shared" ref="Q20" si="10">SUM(L20:P20)</f>
        <v>4</v>
      </c>
      <c r="R20" s="22">
        <v>2</v>
      </c>
      <c r="S20" s="22">
        <v>19.899999999999999</v>
      </c>
      <c r="T20" s="22">
        <v>2.8</v>
      </c>
      <c r="U20" s="22">
        <v>10</v>
      </c>
      <c r="V20" s="22">
        <v>17.100000000000001</v>
      </c>
      <c r="W20" s="22">
        <v>3.8</v>
      </c>
      <c r="X20" s="22">
        <v>10</v>
      </c>
      <c r="Y20" s="28">
        <f t="shared" si="2"/>
        <v>2.7999999999999972</v>
      </c>
      <c r="Z20" s="28">
        <f t="shared" si="3"/>
        <v>3.337663853655727</v>
      </c>
      <c r="AA20" s="28">
        <f t="shared" si="4"/>
        <v>0.83891012479677085</v>
      </c>
      <c r="AB20" s="28">
        <f t="shared" si="5"/>
        <v>0.21759425493716336</v>
      </c>
      <c r="AC20" s="29">
        <f t="shared" si="6"/>
        <v>18</v>
      </c>
      <c r="AD20" s="28">
        <f t="shared" si="7"/>
        <v>0.95774647887323949</v>
      </c>
      <c r="AE20" s="28">
        <f t="shared" si="8"/>
        <v>0.80346321811521715</v>
      </c>
      <c r="AF20" s="8">
        <f t="shared" si="9"/>
        <v>0.80346321811521715</v>
      </c>
    </row>
    <row r="21" spans="1:32" ht="15" x14ac:dyDescent="0.25">
      <c r="A21" s="20">
        <v>72</v>
      </c>
      <c r="B21" s="25" t="s">
        <v>60</v>
      </c>
      <c r="C21" s="22">
        <v>5.5</v>
      </c>
      <c r="D21" s="22">
        <v>3</v>
      </c>
      <c r="E21" s="22">
        <v>120</v>
      </c>
      <c r="F21" s="22">
        <v>1</v>
      </c>
      <c r="G21" s="22">
        <v>1</v>
      </c>
      <c r="H21" s="22">
        <v>1</v>
      </c>
      <c r="I21" s="22"/>
      <c r="J21" s="22">
        <v>30</v>
      </c>
      <c r="K21" s="22">
        <v>0.05</v>
      </c>
      <c r="L21" s="22">
        <v>1</v>
      </c>
      <c r="M21" s="22">
        <v>0</v>
      </c>
      <c r="N21" s="22">
        <v>0</v>
      </c>
      <c r="O21" s="22">
        <v>1</v>
      </c>
      <c r="P21" s="22">
        <v>0</v>
      </c>
      <c r="Q21" s="22">
        <f>SUM(L21:P21)</f>
        <v>2</v>
      </c>
      <c r="R21" s="22">
        <v>2</v>
      </c>
      <c r="S21" s="22">
        <v>30.88</v>
      </c>
      <c r="T21" s="22">
        <v>12.28</v>
      </c>
      <c r="U21" s="22">
        <v>10</v>
      </c>
      <c r="V21" s="22">
        <v>28.86</v>
      </c>
      <c r="W21" s="22">
        <v>9.6300000000000008</v>
      </c>
      <c r="X21" s="22">
        <v>10</v>
      </c>
      <c r="Y21" s="28">
        <f t="shared" si="2"/>
        <v>2.0199999999999996</v>
      </c>
      <c r="Z21" s="28">
        <f t="shared" si="3"/>
        <v>11.034838014216611</v>
      </c>
      <c r="AA21" s="28">
        <f t="shared" si="4"/>
        <v>0.18305660648552838</v>
      </c>
      <c r="AB21" s="28">
        <f t="shared" si="5"/>
        <v>0.20083774302944996</v>
      </c>
      <c r="AC21" s="29">
        <f t="shared" si="6"/>
        <v>18</v>
      </c>
      <c r="AD21" s="28">
        <f t="shared" si="7"/>
        <v>0.95774647887323949</v>
      </c>
      <c r="AE21" s="28">
        <f t="shared" si="8"/>
        <v>0.17532182029599902</v>
      </c>
      <c r="AF21" s="8">
        <f>-AE21</f>
        <v>-0.17532182029599902</v>
      </c>
    </row>
    <row r="22" spans="1:32" ht="15" x14ac:dyDescent="0.25">
      <c r="A22" s="20">
        <v>74</v>
      </c>
      <c r="B22" s="25" t="s">
        <v>60</v>
      </c>
      <c r="C22" s="22">
        <v>7.5</v>
      </c>
      <c r="D22" s="22">
        <v>3</v>
      </c>
      <c r="E22" s="22"/>
      <c r="F22" s="22">
        <v>1</v>
      </c>
      <c r="G22" s="22">
        <v>1</v>
      </c>
      <c r="H22" s="22">
        <v>1</v>
      </c>
      <c r="I22" s="22"/>
      <c r="J22" s="22">
        <v>30</v>
      </c>
      <c r="K22" s="22">
        <v>0.05</v>
      </c>
      <c r="L22" s="22">
        <v>1</v>
      </c>
      <c r="M22" s="22">
        <v>0</v>
      </c>
      <c r="N22" s="22">
        <v>0</v>
      </c>
      <c r="O22" s="22">
        <v>1</v>
      </c>
      <c r="P22" s="22">
        <v>0</v>
      </c>
      <c r="Q22" s="22">
        <f t="shared" ref="Q22" si="11">SUM(L22:P22)</f>
        <v>2</v>
      </c>
      <c r="R22" s="22">
        <v>2</v>
      </c>
      <c r="S22" s="22">
        <v>28.25</v>
      </c>
      <c r="T22" s="22">
        <v>8.34</v>
      </c>
      <c r="U22" s="22">
        <v>10</v>
      </c>
      <c r="V22" s="22">
        <v>17.170000000000002</v>
      </c>
      <c r="W22" s="22">
        <v>8.0500000000000007</v>
      </c>
      <c r="X22" s="22">
        <v>10</v>
      </c>
      <c r="Y22" s="28">
        <f t="shared" si="2"/>
        <v>11.079999999999998</v>
      </c>
      <c r="Z22" s="28">
        <f t="shared" si="3"/>
        <v>8.1962826940022033</v>
      </c>
      <c r="AA22" s="28">
        <f t="shared" si="4"/>
        <v>1.3518323383487021</v>
      </c>
      <c r="AB22" s="28">
        <f t="shared" si="5"/>
        <v>0.245686266775133</v>
      </c>
      <c r="AC22" s="29">
        <f t="shared" si="6"/>
        <v>18</v>
      </c>
      <c r="AD22" s="28">
        <f t="shared" si="7"/>
        <v>0.95774647887323949</v>
      </c>
      <c r="AE22" s="28">
        <f t="shared" si="8"/>
        <v>1.2947126620804472</v>
      </c>
      <c r="AF22" s="8">
        <f t="shared" ref="AF22:AF23" si="12">-AE22</f>
        <v>-1.2947126620804472</v>
      </c>
    </row>
    <row r="23" spans="1:32" ht="15" x14ac:dyDescent="0.25">
      <c r="A23" s="20">
        <v>76</v>
      </c>
      <c r="B23" s="25" t="s">
        <v>60</v>
      </c>
      <c r="C23" s="22">
        <v>11.5</v>
      </c>
      <c r="D23" s="22">
        <v>3</v>
      </c>
      <c r="E23" s="22"/>
      <c r="F23" s="22">
        <v>1</v>
      </c>
      <c r="G23" s="22">
        <v>1</v>
      </c>
      <c r="H23" s="22">
        <v>1</v>
      </c>
      <c r="I23" s="22"/>
      <c r="J23" s="22">
        <v>30</v>
      </c>
      <c r="K23" s="22">
        <v>0.05</v>
      </c>
      <c r="L23" s="22">
        <v>1</v>
      </c>
      <c r="M23" s="22">
        <v>0</v>
      </c>
      <c r="N23" s="22">
        <v>0</v>
      </c>
      <c r="O23" s="22">
        <v>1</v>
      </c>
      <c r="P23" s="22">
        <v>0</v>
      </c>
      <c r="Q23" s="22">
        <f t="shared" ref="Q23:Q37" si="13">SUM(L23:P23)</f>
        <v>2</v>
      </c>
      <c r="R23" s="22">
        <v>2</v>
      </c>
      <c r="S23" s="22">
        <v>16.760000000000002</v>
      </c>
      <c r="T23" s="22">
        <v>8.44</v>
      </c>
      <c r="U23" s="22">
        <v>10</v>
      </c>
      <c r="V23" s="22">
        <v>13.23</v>
      </c>
      <c r="W23" s="22">
        <v>6.04</v>
      </c>
      <c r="X23" s="22">
        <v>10</v>
      </c>
      <c r="Y23" s="28">
        <f t="shared" si="2"/>
        <v>3.5300000000000011</v>
      </c>
      <c r="Z23" s="28">
        <f t="shared" si="3"/>
        <v>7.3387737395289685</v>
      </c>
      <c r="AA23" s="28">
        <f t="shared" si="4"/>
        <v>0.48100679013801706</v>
      </c>
      <c r="AB23" s="28">
        <f t="shared" si="5"/>
        <v>0.20578418830397197</v>
      </c>
      <c r="AC23" s="29">
        <f t="shared" si="6"/>
        <v>18</v>
      </c>
      <c r="AD23" s="28">
        <f t="shared" si="7"/>
        <v>0.95774647887323949</v>
      </c>
      <c r="AE23" s="28">
        <f t="shared" si="8"/>
        <v>0.46068255956880511</v>
      </c>
      <c r="AF23" s="8">
        <f t="shared" si="12"/>
        <v>-0.46068255956880511</v>
      </c>
    </row>
    <row r="24" spans="1:32" ht="15" x14ac:dyDescent="0.25">
      <c r="A24" s="20">
        <v>79</v>
      </c>
      <c r="B24" s="25" t="s">
        <v>45</v>
      </c>
      <c r="C24" s="22"/>
      <c r="D24" s="22">
        <v>3</v>
      </c>
      <c r="E24" s="22"/>
      <c r="F24" s="22">
        <v>1</v>
      </c>
      <c r="G24" s="22">
        <v>1</v>
      </c>
      <c r="H24" s="22">
        <v>1</v>
      </c>
      <c r="I24" s="22"/>
      <c r="J24" s="22">
        <v>270</v>
      </c>
      <c r="K24" s="22">
        <v>2</v>
      </c>
      <c r="L24" s="22">
        <v>1</v>
      </c>
      <c r="M24" s="22">
        <v>0</v>
      </c>
      <c r="N24" s="22">
        <v>0</v>
      </c>
      <c r="O24" s="22">
        <v>1</v>
      </c>
      <c r="P24" s="22">
        <v>1</v>
      </c>
      <c r="Q24" s="22">
        <f t="shared" si="13"/>
        <v>3</v>
      </c>
      <c r="R24" s="22">
        <v>2</v>
      </c>
      <c r="S24" s="22">
        <v>11.3</v>
      </c>
      <c r="T24" s="22">
        <v>6.7</v>
      </c>
      <c r="U24" s="22">
        <v>17</v>
      </c>
      <c r="V24" s="22">
        <v>13.7</v>
      </c>
      <c r="W24" s="22">
        <v>7.8</v>
      </c>
      <c r="X24" s="22">
        <v>17</v>
      </c>
      <c r="Y24" s="28">
        <f t="shared" si="2"/>
        <v>-2.3999999999999986</v>
      </c>
      <c r="Z24" s="28">
        <f t="shared" si="3"/>
        <v>7.2708321394459379</v>
      </c>
      <c r="AA24" s="28">
        <f t="shared" si="4"/>
        <v>-0.33008601408626204</v>
      </c>
      <c r="AB24" s="28">
        <f t="shared" si="5"/>
        <v>0.11924936436316699</v>
      </c>
      <c r="AC24" s="29">
        <f t="shared" si="6"/>
        <v>32</v>
      </c>
      <c r="AD24" s="28">
        <f t="shared" si="7"/>
        <v>0.97637795275590555</v>
      </c>
      <c r="AE24" s="28">
        <f t="shared" si="8"/>
        <v>-0.32228870666690151</v>
      </c>
      <c r="AF24" s="8">
        <f t="shared" si="9"/>
        <v>-0.32228870666690151</v>
      </c>
    </row>
    <row r="25" spans="1:32" ht="15" x14ac:dyDescent="0.25">
      <c r="A25" s="20">
        <v>83</v>
      </c>
      <c r="B25" s="25" t="s">
        <v>45</v>
      </c>
      <c r="C25" s="22"/>
      <c r="D25" s="22">
        <v>3</v>
      </c>
      <c r="E25" s="22"/>
      <c r="F25" s="22">
        <v>1</v>
      </c>
      <c r="G25" s="22">
        <v>1</v>
      </c>
      <c r="H25" s="22">
        <v>1</v>
      </c>
      <c r="I25" s="22"/>
      <c r="J25" s="22">
        <v>270</v>
      </c>
      <c r="K25" s="22">
        <v>2</v>
      </c>
      <c r="L25" s="22">
        <v>1</v>
      </c>
      <c r="M25" s="22">
        <v>0</v>
      </c>
      <c r="N25" s="22">
        <v>0</v>
      </c>
      <c r="O25" s="22">
        <v>1</v>
      </c>
      <c r="P25" s="22">
        <v>1</v>
      </c>
      <c r="Q25" s="22">
        <f t="shared" si="13"/>
        <v>3</v>
      </c>
      <c r="R25" s="22">
        <v>2</v>
      </c>
      <c r="S25" s="22">
        <v>2.5</v>
      </c>
      <c r="T25" s="22">
        <v>2.2999999999999998</v>
      </c>
      <c r="U25" s="22">
        <v>17</v>
      </c>
      <c r="V25" s="22">
        <v>2.8</v>
      </c>
      <c r="W25" s="22">
        <v>3</v>
      </c>
      <c r="X25" s="22">
        <v>17</v>
      </c>
      <c r="Y25" s="28">
        <f t="shared" si="2"/>
        <v>-0.29999999999999982</v>
      </c>
      <c r="Z25" s="28">
        <f t="shared" si="3"/>
        <v>2.673013280924732</v>
      </c>
      <c r="AA25" s="28">
        <f t="shared" si="4"/>
        <v>-0.11223288793245893</v>
      </c>
      <c r="AB25" s="28">
        <f t="shared" si="5"/>
        <v>0.11783229736961265</v>
      </c>
      <c r="AC25" s="29">
        <f t="shared" si="6"/>
        <v>32</v>
      </c>
      <c r="AD25" s="28">
        <f t="shared" si="7"/>
        <v>0.97637795275590555</v>
      </c>
      <c r="AE25" s="28">
        <f t="shared" si="8"/>
        <v>-0.10958171735137723</v>
      </c>
      <c r="AF25" s="8">
        <f t="shared" si="9"/>
        <v>-0.10958171735137723</v>
      </c>
    </row>
    <row r="26" spans="1:32" ht="15" x14ac:dyDescent="0.25">
      <c r="A26" s="20">
        <v>87</v>
      </c>
      <c r="B26" s="25" t="s">
        <v>45</v>
      </c>
      <c r="C26" s="22"/>
      <c r="D26" s="22">
        <v>3</v>
      </c>
      <c r="E26" s="22"/>
      <c r="F26" s="22">
        <v>1</v>
      </c>
      <c r="G26" s="22">
        <v>1</v>
      </c>
      <c r="H26" s="22">
        <v>1</v>
      </c>
      <c r="I26" s="22"/>
      <c r="J26" s="22">
        <v>270</v>
      </c>
      <c r="K26" s="22">
        <v>2</v>
      </c>
      <c r="L26" s="22">
        <v>1</v>
      </c>
      <c r="M26" s="22">
        <v>0</v>
      </c>
      <c r="N26" s="22">
        <v>0</v>
      </c>
      <c r="O26" s="22">
        <v>1</v>
      </c>
      <c r="P26" s="22">
        <v>1</v>
      </c>
      <c r="Q26" s="22">
        <f t="shared" si="13"/>
        <v>3</v>
      </c>
      <c r="R26" s="22">
        <v>2</v>
      </c>
      <c r="S26" s="22">
        <v>5.2</v>
      </c>
      <c r="T26" s="22">
        <v>3.2</v>
      </c>
      <c r="U26" s="22">
        <v>17</v>
      </c>
      <c r="V26" s="22">
        <v>5.5</v>
      </c>
      <c r="W26" s="22">
        <v>2.9</v>
      </c>
      <c r="X26" s="22">
        <v>17</v>
      </c>
      <c r="Y26" s="28">
        <f t="shared" si="2"/>
        <v>-0.29999999999999982</v>
      </c>
      <c r="Z26" s="28">
        <f t="shared" si="3"/>
        <v>3.0536862969204943</v>
      </c>
      <c r="AA26" s="28">
        <f t="shared" si="4"/>
        <v>-9.8241918399586875E-2</v>
      </c>
      <c r="AB26" s="28">
        <f t="shared" si="5"/>
        <v>0.11778899227251222</v>
      </c>
      <c r="AC26" s="29">
        <f t="shared" si="6"/>
        <v>32</v>
      </c>
      <c r="AD26" s="28">
        <f t="shared" si="7"/>
        <v>0.97637795275590555</v>
      </c>
      <c r="AE26" s="28">
        <f t="shared" si="8"/>
        <v>-9.5921243161801367E-2</v>
      </c>
      <c r="AF26" s="8">
        <f t="shared" si="9"/>
        <v>-9.5921243161801367E-2</v>
      </c>
    </row>
    <row r="27" spans="1:32" ht="15" x14ac:dyDescent="0.25">
      <c r="A27" s="20">
        <v>100</v>
      </c>
      <c r="B27" s="25" t="s">
        <v>47</v>
      </c>
      <c r="C27" s="22"/>
      <c r="D27" s="22">
        <v>3</v>
      </c>
      <c r="E27" s="22"/>
      <c r="F27" s="22">
        <v>1</v>
      </c>
      <c r="G27" s="22">
        <v>1</v>
      </c>
      <c r="H27" s="22">
        <v>1</v>
      </c>
      <c r="I27" s="22"/>
      <c r="J27" s="22">
        <v>160</v>
      </c>
      <c r="K27" s="22">
        <v>7</v>
      </c>
      <c r="L27" s="22">
        <v>1</v>
      </c>
      <c r="M27" s="22">
        <v>0</v>
      </c>
      <c r="N27" s="22">
        <v>0</v>
      </c>
      <c r="O27" s="22">
        <v>1</v>
      </c>
      <c r="P27" s="22">
        <v>0</v>
      </c>
      <c r="Q27" s="22">
        <f t="shared" si="13"/>
        <v>2</v>
      </c>
      <c r="R27" s="22">
        <v>2</v>
      </c>
      <c r="S27" s="22">
        <v>21.46</v>
      </c>
      <c r="T27" s="22">
        <v>9.56</v>
      </c>
      <c r="U27" s="22">
        <v>21</v>
      </c>
      <c r="V27" s="22">
        <v>26.9</v>
      </c>
      <c r="W27" s="22">
        <v>9</v>
      </c>
      <c r="X27" s="22">
        <v>20</v>
      </c>
      <c r="Y27" s="28">
        <f t="shared" si="2"/>
        <v>-5.4399999999999977</v>
      </c>
      <c r="Z27" s="28">
        <f t="shared" si="3"/>
        <v>9.2913966270981714</v>
      </c>
      <c r="AA27" s="28">
        <f t="shared" si="4"/>
        <v>-0.5854878677909785</v>
      </c>
      <c r="AB27" s="28">
        <f t="shared" si="5"/>
        <v>0.10179948717185769</v>
      </c>
      <c r="AC27" s="29">
        <f t="shared" si="6"/>
        <v>39</v>
      </c>
      <c r="AD27" s="28">
        <f t="shared" si="7"/>
        <v>0.98064516129032253</v>
      </c>
      <c r="AE27" s="28">
        <f t="shared" si="8"/>
        <v>-0.57415584454341118</v>
      </c>
      <c r="AF27" s="8">
        <f>-AE27</f>
        <v>0.57415584454341118</v>
      </c>
    </row>
    <row r="28" spans="1:32" ht="15" x14ac:dyDescent="0.25">
      <c r="A28" s="20">
        <v>101</v>
      </c>
      <c r="B28" s="25" t="s">
        <v>47</v>
      </c>
      <c r="C28" s="22"/>
      <c r="D28" s="22">
        <v>3</v>
      </c>
      <c r="E28" s="22"/>
      <c r="F28" s="22">
        <v>1</v>
      </c>
      <c r="G28" s="22">
        <v>1</v>
      </c>
      <c r="H28" s="22">
        <v>1</v>
      </c>
      <c r="I28" s="22"/>
      <c r="J28" s="22">
        <v>160</v>
      </c>
      <c r="K28" s="22">
        <v>7</v>
      </c>
      <c r="L28" s="22">
        <v>1</v>
      </c>
      <c r="M28" s="22">
        <v>0</v>
      </c>
      <c r="N28" s="22">
        <v>0</v>
      </c>
      <c r="O28" s="22">
        <v>1</v>
      </c>
      <c r="P28" s="22">
        <v>0</v>
      </c>
      <c r="Q28" s="22">
        <f t="shared" si="13"/>
        <v>2</v>
      </c>
      <c r="R28" s="22">
        <v>2</v>
      </c>
      <c r="S28" s="22">
        <v>45.28</v>
      </c>
      <c r="T28" s="22">
        <v>9.9</v>
      </c>
      <c r="U28" s="22">
        <v>21</v>
      </c>
      <c r="V28" s="22">
        <v>52.41</v>
      </c>
      <c r="W28" s="22">
        <v>12.48</v>
      </c>
      <c r="X28" s="22">
        <v>20</v>
      </c>
      <c r="Y28" s="28">
        <f t="shared" si="2"/>
        <v>-7.1299999999999955</v>
      </c>
      <c r="Z28" s="28">
        <f t="shared" si="3"/>
        <v>11.231203785059662</v>
      </c>
      <c r="AA28" s="28">
        <f t="shared" si="4"/>
        <v>-0.63483844977371851</v>
      </c>
      <c r="AB28" s="28">
        <f t="shared" si="5"/>
        <v>0.10253392392771955</v>
      </c>
      <c r="AC28" s="29">
        <f t="shared" si="6"/>
        <v>39</v>
      </c>
      <c r="AD28" s="28">
        <f t="shared" si="7"/>
        <v>0.98064516129032253</v>
      </c>
      <c r="AE28" s="28">
        <f t="shared" si="8"/>
        <v>-0.62255125397164646</v>
      </c>
      <c r="AF28" s="8">
        <f>-AE28</f>
        <v>0.62255125397164646</v>
      </c>
    </row>
    <row r="29" spans="1:32" ht="15" x14ac:dyDescent="0.25">
      <c r="A29" s="20">
        <v>104</v>
      </c>
      <c r="B29" s="25" t="s">
        <v>61</v>
      </c>
      <c r="C29" s="22">
        <v>19.399999999999999</v>
      </c>
      <c r="D29" s="22">
        <v>3</v>
      </c>
      <c r="E29" s="22">
        <v>39</v>
      </c>
      <c r="F29" s="22">
        <v>1</v>
      </c>
      <c r="G29" s="22">
        <v>2</v>
      </c>
      <c r="H29" s="22">
        <v>1</v>
      </c>
      <c r="I29" s="22"/>
      <c r="J29" s="22">
        <v>180</v>
      </c>
      <c r="K29" s="22">
        <v>1</v>
      </c>
      <c r="L29" s="22">
        <v>1</v>
      </c>
      <c r="M29" s="22">
        <v>0</v>
      </c>
      <c r="N29" s="22">
        <v>0</v>
      </c>
      <c r="O29" s="22">
        <v>1</v>
      </c>
      <c r="P29" s="22">
        <v>0</v>
      </c>
      <c r="Q29" s="22">
        <f t="shared" si="13"/>
        <v>2</v>
      </c>
      <c r="R29" s="22">
        <v>1</v>
      </c>
      <c r="S29" s="22">
        <v>9.73</v>
      </c>
      <c r="T29" s="22">
        <v>7.2</v>
      </c>
      <c r="U29" s="22">
        <v>19</v>
      </c>
      <c r="V29" s="22">
        <v>8.6999999999999993</v>
      </c>
      <c r="W29" s="22">
        <v>5.9</v>
      </c>
      <c r="X29" s="22">
        <v>20</v>
      </c>
      <c r="Y29" s="28">
        <f t="shared" si="2"/>
        <v>1.0300000000000011</v>
      </c>
      <c r="Z29" s="28">
        <f t="shared" si="3"/>
        <v>6.5646679173332805</v>
      </c>
      <c r="AA29" s="28">
        <f t="shared" si="4"/>
        <v>0.15690054896461708</v>
      </c>
      <c r="AB29" s="28">
        <f t="shared" si="5"/>
        <v>0.10294719154051456</v>
      </c>
      <c r="AC29" s="29">
        <f t="shared" si="6"/>
        <v>37</v>
      </c>
      <c r="AD29" s="28">
        <f t="shared" si="7"/>
        <v>0.97959183673469385</v>
      </c>
      <c r="AE29" s="28">
        <f t="shared" si="8"/>
        <v>0.15369849694493101</v>
      </c>
      <c r="AF29" s="8">
        <f>-AE29</f>
        <v>-0.15369849694493101</v>
      </c>
    </row>
    <row r="30" spans="1:32" ht="15" x14ac:dyDescent="0.25">
      <c r="A30" s="20">
        <v>108</v>
      </c>
      <c r="B30" s="25" t="s">
        <v>62</v>
      </c>
      <c r="C30" s="22">
        <v>21.2</v>
      </c>
      <c r="D30" s="22">
        <v>3</v>
      </c>
      <c r="E30" s="22">
        <v>20</v>
      </c>
      <c r="F30" s="22">
        <v>1</v>
      </c>
      <c r="G30" s="22">
        <v>2</v>
      </c>
      <c r="H30" s="22">
        <v>3</v>
      </c>
      <c r="I30" s="22">
        <v>120</v>
      </c>
      <c r="J30" s="22">
        <v>37</v>
      </c>
      <c r="K30" s="22">
        <v>7</v>
      </c>
      <c r="L30" s="22">
        <v>1</v>
      </c>
      <c r="M30" s="22">
        <v>0</v>
      </c>
      <c r="N30" s="22">
        <v>0</v>
      </c>
      <c r="O30" s="22">
        <v>1</v>
      </c>
      <c r="P30" s="22">
        <v>0</v>
      </c>
      <c r="Q30" s="22">
        <f t="shared" si="13"/>
        <v>2</v>
      </c>
      <c r="R30" s="22">
        <v>2</v>
      </c>
      <c r="S30" s="22">
        <v>5.6</v>
      </c>
      <c r="T30" s="22">
        <v>2.2000000000000002</v>
      </c>
      <c r="U30" s="22">
        <v>10</v>
      </c>
      <c r="V30" s="22">
        <v>4.7</v>
      </c>
      <c r="W30" s="22">
        <v>1.8</v>
      </c>
      <c r="X30" s="22">
        <v>10</v>
      </c>
      <c r="Y30" s="28">
        <f t="shared" si="2"/>
        <v>0.89999999999999947</v>
      </c>
      <c r="Z30" s="28">
        <f t="shared" si="3"/>
        <v>2.0099751242241783</v>
      </c>
      <c r="AA30" s="28">
        <f t="shared" si="4"/>
        <v>0.44776673559449476</v>
      </c>
      <c r="AB30" s="28">
        <f t="shared" si="5"/>
        <v>0.20501237623762378</v>
      </c>
      <c r="AC30" s="29">
        <f t="shared" si="6"/>
        <v>18</v>
      </c>
      <c r="AD30" s="28">
        <f t="shared" si="7"/>
        <v>0.95774647887323949</v>
      </c>
      <c r="AE30" s="28">
        <f t="shared" si="8"/>
        <v>0.42884701437219219</v>
      </c>
      <c r="AF30" s="8">
        <f t="shared" si="9"/>
        <v>0.42884701437219219</v>
      </c>
    </row>
    <row r="31" spans="1:32" ht="15" x14ac:dyDescent="0.25">
      <c r="A31" s="20">
        <v>109</v>
      </c>
      <c r="B31" s="25" t="s">
        <v>62</v>
      </c>
      <c r="C31" s="22">
        <v>21.2</v>
      </c>
      <c r="D31" s="22">
        <v>3</v>
      </c>
      <c r="E31" s="22"/>
      <c r="F31" s="22">
        <v>1</v>
      </c>
      <c r="G31" s="22">
        <v>2</v>
      </c>
      <c r="H31" s="22">
        <v>3</v>
      </c>
      <c r="I31" s="22">
        <v>120</v>
      </c>
      <c r="J31" s="22">
        <v>37</v>
      </c>
      <c r="K31" s="22">
        <v>7</v>
      </c>
      <c r="L31" s="22">
        <v>1</v>
      </c>
      <c r="M31" s="22">
        <v>0</v>
      </c>
      <c r="N31" s="22">
        <v>0</v>
      </c>
      <c r="O31" s="22">
        <v>1</v>
      </c>
      <c r="P31" s="22">
        <v>0</v>
      </c>
      <c r="Q31" s="22">
        <f t="shared" si="13"/>
        <v>2</v>
      </c>
      <c r="R31" s="22">
        <v>2</v>
      </c>
      <c r="S31" s="22">
        <v>6.3</v>
      </c>
      <c r="T31" s="22">
        <v>1.3</v>
      </c>
      <c r="U31" s="22">
        <v>10</v>
      </c>
      <c r="V31" s="22">
        <v>4.0999999999999996</v>
      </c>
      <c r="W31" s="22">
        <v>1.2</v>
      </c>
      <c r="X31" s="22">
        <v>10</v>
      </c>
      <c r="Y31" s="28">
        <f t="shared" si="2"/>
        <v>2.2000000000000002</v>
      </c>
      <c r="Z31" s="28">
        <f t="shared" si="3"/>
        <v>1.2509996003196804</v>
      </c>
      <c r="AA31" s="28">
        <f t="shared" si="4"/>
        <v>1.7585936873503496</v>
      </c>
      <c r="AB31" s="28">
        <f t="shared" si="5"/>
        <v>0.27731629392971247</v>
      </c>
      <c r="AC31" s="29">
        <f t="shared" si="6"/>
        <v>18</v>
      </c>
      <c r="AD31" s="28">
        <f t="shared" si="7"/>
        <v>0.95774647887323949</v>
      </c>
      <c r="AE31" s="28">
        <f t="shared" si="8"/>
        <v>1.684286911828504</v>
      </c>
      <c r="AF31" s="8">
        <f t="shared" si="9"/>
        <v>1.684286911828504</v>
      </c>
    </row>
    <row r="32" spans="1:32" ht="15" x14ac:dyDescent="0.25">
      <c r="A32" s="20">
        <v>114</v>
      </c>
      <c r="B32" s="25" t="s">
        <v>63</v>
      </c>
      <c r="C32" s="22"/>
      <c r="D32" s="22">
        <v>1</v>
      </c>
      <c r="E32" s="22">
        <v>54</v>
      </c>
      <c r="F32" s="22">
        <v>1</v>
      </c>
      <c r="G32" s="22">
        <v>1</v>
      </c>
      <c r="H32" s="22">
        <v>1</v>
      </c>
      <c r="I32" s="22"/>
      <c r="J32" s="22"/>
      <c r="K32" s="22">
        <v>21</v>
      </c>
      <c r="L32" s="22">
        <v>1</v>
      </c>
      <c r="M32" s="22">
        <v>0</v>
      </c>
      <c r="N32" s="22">
        <v>0</v>
      </c>
      <c r="O32" s="22">
        <v>1</v>
      </c>
      <c r="P32" s="22">
        <v>0</v>
      </c>
      <c r="Q32" s="22">
        <f t="shared" si="13"/>
        <v>2</v>
      </c>
      <c r="R32" s="22">
        <v>2</v>
      </c>
      <c r="S32" s="22">
        <v>55</v>
      </c>
      <c r="T32" s="22">
        <v>18.850000000000001</v>
      </c>
      <c r="U32" s="22">
        <v>18</v>
      </c>
      <c r="V32" s="22">
        <v>58.12</v>
      </c>
      <c r="W32" s="22">
        <v>16.21</v>
      </c>
      <c r="X32" s="22">
        <v>18</v>
      </c>
      <c r="Y32" s="28">
        <f t="shared" si="2"/>
        <v>-3.1199999999999974</v>
      </c>
      <c r="Z32" s="28">
        <f t="shared" si="3"/>
        <v>17.579627413571654</v>
      </c>
      <c r="AA32" s="28">
        <f t="shared" si="4"/>
        <v>-0.1774781641612794</v>
      </c>
      <c r="AB32" s="28">
        <f t="shared" si="5"/>
        <v>0.11154859026047302</v>
      </c>
      <c r="AC32" s="29">
        <f t="shared" si="6"/>
        <v>34</v>
      </c>
      <c r="AD32" s="28">
        <f t="shared" si="7"/>
        <v>0.97777777777777775</v>
      </c>
      <c r="AE32" s="28">
        <f t="shared" si="8"/>
        <v>-0.17353420495769542</v>
      </c>
      <c r="AF32" s="8">
        <f t="shared" si="9"/>
        <v>-0.17353420495769542</v>
      </c>
    </row>
    <row r="33" spans="1:32" ht="15" x14ac:dyDescent="0.25">
      <c r="A33" s="20">
        <v>115</v>
      </c>
      <c r="B33" s="25" t="s">
        <v>63</v>
      </c>
      <c r="C33" s="22"/>
      <c r="D33" s="22">
        <v>1</v>
      </c>
      <c r="E33" s="22"/>
      <c r="F33" s="22">
        <v>1</v>
      </c>
      <c r="G33" s="22">
        <v>1</v>
      </c>
      <c r="H33" s="22">
        <v>1</v>
      </c>
      <c r="I33" s="22"/>
      <c r="J33" s="22"/>
      <c r="K33" s="22">
        <v>21</v>
      </c>
      <c r="L33" s="22">
        <v>1</v>
      </c>
      <c r="M33" s="22">
        <v>0</v>
      </c>
      <c r="N33" s="22">
        <v>0</v>
      </c>
      <c r="O33" s="22">
        <v>1</v>
      </c>
      <c r="P33" s="22">
        <v>0</v>
      </c>
      <c r="Q33" s="22">
        <f t="shared" si="13"/>
        <v>2</v>
      </c>
      <c r="R33" s="22">
        <v>2</v>
      </c>
      <c r="S33" s="22">
        <v>74.16</v>
      </c>
      <c r="T33" s="22">
        <v>11.91</v>
      </c>
      <c r="U33" s="22">
        <v>18</v>
      </c>
      <c r="V33" s="22">
        <v>54.41</v>
      </c>
      <c r="W33" s="22">
        <v>20.45</v>
      </c>
      <c r="X33" s="22">
        <v>18</v>
      </c>
      <c r="Y33" s="28">
        <f t="shared" si="2"/>
        <v>19.75</v>
      </c>
      <c r="Z33" s="28">
        <f t="shared" si="3"/>
        <v>16.733956495700593</v>
      </c>
      <c r="AA33" s="28">
        <f t="shared" si="4"/>
        <v>1.1802349315939904</v>
      </c>
      <c r="AB33" s="28">
        <f t="shared" si="5"/>
        <v>0.1304577013021482</v>
      </c>
      <c r="AC33" s="29">
        <f t="shared" si="6"/>
        <v>34</v>
      </c>
      <c r="AD33" s="28">
        <f t="shared" si="7"/>
        <v>0.97777777777777775</v>
      </c>
      <c r="AE33" s="28">
        <f t="shared" si="8"/>
        <v>1.1540074886696794</v>
      </c>
      <c r="AF33" s="8">
        <f t="shared" si="9"/>
        <v>1.1540074886696794</v>
      </c>
    </row>
    <row r="34" spans="1:32" ht="15" x14ac:dyDescent="0.25">
      <c r="A34" s="20">
        <v>116</v>
      </c>
      <c r="B34" s="25" t="s">
        <v>63</v>
      </c>
      <c r="C34" s="22"/>
      <c r="D34" s="22">
        <v>1</v>
      </c>
      <c r="E34" s="22"/>
      <c r="F34" s="22">
        <v>1</v>
      </c>
      <c r="G34" s="22">
        <v>1</v>
      </c>
      <c r="H34" s="22">
        <v>1</v>
      </c>
      <c r="I34" s="22"/>
      <c r="J34" s="22"/>
      <c r="K34" s="22">
        <v>21</v>
      </c>
      <c r="L34" s="22">
        <v>1</v>
      </c>
      <c r="M34" s="22">
        <v>0</v>
      </c>
      <c r="N34" s="22">
        <v>0</v>
      </c>
      <c r="O34" s="22">
        <v>1</v>
      </c>
      <c r="P34" s="22">
        <v>0</v>
      </c>
      <c r="Q34" s="22">
        <f t="shared" si="13"/>
        <v>2</v>
      </c>
      <c r="R34" s="22">
        <v>2</v>
      </c>
      <c r="S34" s="22">
        <v>20.53</v>
      </c>
      <c r="T34" s="22">
        <v>54.68</v>
      </c>
      <c r="U34" s="22">
        <v>18</v>
      </c>
      <c r="V34" s="22">
        <v>50.62</v>
      </c>
      <c r="W34" s="22">
        <v>21.74</v>
      </c>
      <c r="X34" s="22">
        <v>18</v>
      </c>
      <c r="Y34" s="28">
        <f t="shared" si="2"/>
        <v>-30.089999999999996</v>
      </c>
      <c r="Z34" s="28">
        <f t="shared" si="3"/>
        <v>41.608472694873093</v>
      </c>
      <c r="AA34" s="28">
        <f t="shared" si="4"/>
        <v>-0.72317001925686208</v>
      </c>
      <c r="AB34" s="28">
        <f t="shared" si="5"/>
        <v>0.11837465106599958</v>
      </c>
      <c r="AC34" s="29">
        <f t="shared" si="6"/>
        <v>34</v>
      </c>
      <c r="AD34" s="28">
        <f t="shared" si="7"/>
        <v>0.97777777777777775</v>
      </c>
      <c r="AE34" s="28">
        <f t="shared" si="8"/>
        <v>-0.70709957438448734</v>
      </c>
      <c r="AF34" s="8">
        <f t="shared" si="9"/>
        <v>-0.70709957438448734</v>
      </c>
    </row>
    <row r="35" spans="1:32" ht="15" x14ac:dyDescent="0.25">
      <c r="A35" s="20">
        <v>121</v>
      </c>
      <c r="B35" s="25" t="s">
        <v>50</v>
      </c>
      <c r="C35" s="22">
        <v>12.4</v>
      </c>
      <c r="D35" s="22">
        <v>1</v>
      </c>
      <c r="E35" s="22"/>
      <c r="F35" s="22">
        <v>1</v>
      </c>
      <c r="G35" s="22">
        <v>1</v>
      </c>
      <c r="H35" s="22">
        <v>1</v>
      </c>
      <c r="I35" s="22">
        <v>1500</v>
      </c>
      <c r="J35" s="22">
        <v>270</v>
      </c>
      <c r="K35" s="22">
        <v>14</v>
      </c>
      <c r="L35" s="22">
        <v>1</v>
      </c>
      <c r="M35" s="22">
        <v>0</v>
      </c>
      <c r="N35" s="22">
        <v>0</v>
      </c>
      <c r="O35" s="22">
        <v>1</v>
      </c>
      <c r="P35" s="22">
        <v>0</v>
      </c>
      <c r="Q35" s="22">
        <f t="shared" si="13"/>
        <v>2</v>
      </c>
      <c r="R35" s="22">
        <v>2</v>
      </c>
      <c r="S35" s="22">
        <v>33.04</v>
      </c>
      <c r="T35" s="22">
        <v>9.6300000000000008</v>
      </c>
      <c r="U35" s="22">
        <v>13</v>
      </c>
      <c r="V35" s="22">
        <v>28.31</v>
      </c>
      <c r="W35" s="22">
        <v>9.42</v>
      </c>
      <c r="X35" s="22">
        <v>13</v>
      </c>
      <c r="Y35" s="28">
        <f t="shared" si="2"/>
        <v>4.7300000000000004</v>
      </c>
      <c r="Z35" s="28">
        <f t="shared" si="3"/>
        <v>9.5255787225763875</v>
      </c>
      <c r="AA35" s="28">
        <f t="shared" si="4"/>
        <v>0.49655775651609702</v>
      </c>
      <c r="AB35" s="28">
        <f t="shared" si="5"/>
        <v>0.15858787702992885</v>
      </c>
      <c r="AC35" s="29">
        <f t="shared" si="6"/>
        <v>24</v>
      </c>
      <c r="AD35" s="28">
        <f t="shared" si="7"/>
        <v>0.96842105263157896</v>
      </c>
      <c r="AE35" s="28">
        <f t="shared" si="8"/>
        <v>0.48087698525769396</v>
      </c>
      <c r="AF35" s="8">
        <f t="shared" si="9"/>
        <v>0.48087698525769396</v>
      </c>
    </row>
    <row r="36" spans="1:32" ht="15" x14ac:dyDescent="0.25">
      <c r="A36" s="20">
        <v>125</v>
      </c>
      <c r="B36" s="25" t="s">
        <v>50</v>
      </c>
      <c r="C36" s="22">
        <v>12.4</v>
      </c>
      <c r="D36" s="22">
        <v>1</v>
      </c>
      <c r="E36" s="22"/>
      <c r="F36" s="22">
        <v>1</v>
      </c>
      <c r="G36" s="22">
        <v>1</v>
      </c>
      <c r="H36" s="22">
        <v>1</v>
      </c>
      <c r="I36" s="22">
        <v>1500</v>
      </c>
      <c r="J36" s="22">
        <v>270</v>
      </c>
      <c r="K36" s="22">
        <v>14</v>
      </c>
      <c r="L36" s="22">
        <v>1</v>
      </c>
      <c r="M36" s="22">
        <v>0</v>
      </c>
      <c r="N36" s="22">
        <v>0</v>
      </c>
      <c r="O36" s="22">
        <v>1</v>
      </c>
      <c r="P36" s="22">
        <v>0</v>
      </c>
      <c r="Q36" s="22">
        <f t="shared" si="13"/>
        <v>2</v>
      </c>
      <c r="R36" s="22">
        <v>2</v>
      </c>
      <c r="S36" s="22">
        <v>21.31</v>
      </c>
      <c r="T36" s="22">
        <v>5.5</v>
      </c>
      <c r="U36" s="22">
        <v>13</v>
      </c>
      <c r="V36" s="22">
        <v>24.38</v>
      </c>
      <c r="W36" s="22">
        <v>10</v>
      </c>
      <c r="X36" s="22">
        <v>13</v>
      </c>
      <c r="Y36" s="28">
        <f t="shared" si="2"/>
        <v>-3.0700000000000003</v>
      </c>
      <c r="Z36" s="28">
        <f t="shared" si="3"/>
        <v>8.0700061957844866</v>
      </c>
      <c r="AA36" s="28">
        <f t="shared" si="4"/>
        <v>-0.38042102143659695</v>
      </c>
      <c r="AB36" s="28">
        <f t="shared" si="5"/>
        <v>0.156629233722132</v>
      </c>
      <c r="AC36" s="29">
        <f t="shared" si="6"/>
        <v>24</v>
      </c>
      <c r="AD36" s="28">
        <f t="shared" si="7"/>
        <v>0.96842105263157896</v>
      </c>
      <c r="AE36" s="28">
        <f t="shared" si="8"/>
        <v>-0.36840772602280969</v>
      </c>
      <c r="AF36" s="8">
        <f t="shared" si="9"/>
        <v>-0.36840772602280969</v>
      </c>
    </row>
    <row r="37" spans="1:32" ht="15" x14ac:dyDescent="0.25">
      <c r="A37" s="20">
        <v>129</v>
      </c>
      <c r="B37" s="25" t="s">
        <v>50</v>
      </c>
      <c r="C37" s="22">
        <v>12.4</v>
      </c>
      <c r="D37" s="22">
        <v>1</v>
      </c>
      <c r="E37" s="22"/>
      <c r="F37" s="22">
        <v>1</v>
      </c>
      <c r="G37" s="22">
        <v>1</v>
      </c>
      <c r="H37" s="22">
        <v>1</v>
      </c>
      <c r="I37" s="22">
        <v>1500</v>
      </c>
      <c r="J37" s="22">
        <v>270</v>
      </c>
      <c r="K37" s="22">
        <v>14</v>
      </c>
      <c r="L37" s="22">
        <v>1</v>
      </c>
      <c r="M37" s="22">
        <v>0</v>
      </c>
      <c r="N37" s="22">
        <v>0</v>
      </c>
      <c r="O37" s="22">
        <v>1</v>
      </c>
      <c r="P37" s="22">
        <v>0</v>
      </c>
      <c r="Q37" s="22">
        <f t="shared" si="13"/>
        <v>2</v>
      </c>
      <c r="R37" s="22">
        <v>2</v>
      </c>
      <c r="S37" s="22">
        <v>15.69</v>
      </c>
      <c r="T37" s="22">
        <v>5.63</v>
      </c>
      <c r="U37" s="22">
        <v>13</v>
      </c>
      <c r="V37" s="22">
        <v>18.079999999999998</v>
      </c>
      <c r="W37" s="22">
        <v>4.75</v>
      </c>
      <c r="X37" s="22">
        <v>13</v>
      </c>
      <c r="Y37" s="28">
        <f t="shared" si="2"/>
        <v>-2.3899999999999988</v>
      </c>
      <c r="Z37" s="28">
        <f t="shared" si="3"/>
        <v>5.2086178588950061</v>
      </c>
      <c r="AA37" s="28">
        <f t="shared" si="4"/>
        <v>-0.45885493325613846</v>
      </c>
      <c r="AB37" s="28">
        <f t="shared" si="5"/>
        <v>0.15789515095718262</v>
      </c>
      <c r="AC37" s="29">
        <f t="shared" si="6"/>
        <v>24</v>
      </c>
      <c r="AD37" s="28">
        <f t="shared" si="7"/>
        <v>0.96842105263157896</v>
      </c>
      <c r="AE37" s="28">
        <f t="shared" si="8"/>
        <v>-0.44436477746910252</v>
      </c>
      <c r="AF37" s="8">
        <f t="shared" si="9"/>
        <v>-0.44436477746910252</v>
      </c>
    </row>
    <row r="38" spans="1:32" ht="15" x14ac:dyDescent="0.25">
      <c r="A38" s="20">
        <v>145</v>
      </c>
      <c r="B38" s="25" t="s">
        <v>53</v>
      </c>
      <c r="C38" s="22">
        <v>26.2</v>
      </c>
      <c r="D38" s="22">
        <v>1</v>
      </c>
      <c r="E38" s="22"/>
      <c r="F38" s="22">
        <v>1</v>
      </c>
      <c r="G38" s="22">
        <v>1</v>
      </c>
      <c r="H38" s="22">
        <v>1</v>
      </c>
      <c r="I38" s="22"/>
      <c r="J38" s="22"/>
      <c r="K38" s="22">
        <v>1</v>
      </c>
      <c r="L38" s="22">
        <v>1</v>
      </c>
      <c r="M38" s="22">
        <v>0</v>
      </c>
      <c r="N38" s="22">
        <v>0</v>
      </c>
      <c r="O38" s="22">
        <v>1</v>
      </c>
      <c r="P38" s="22">
        <v>0</v>
      </c>
      <c r="Q38" s="22">
        <f>SUM(L38:P38)</f>
        <v>2</v>
      </c>
      <c r="R38" s="22">
        <v>2</v>
      </c>
      <c r="S38" s="22">
        <v>0.36</v>
      </c>
      <c r="T38" s="22">
        <v>0.1</v>
      </c>
      <c r="U38" s="22">
        <v>10</v>
      </c>
      <c r="V38" s="22">
        <v>0.39</v>
      </c>
      <c r="W38" s="22">
        <v>0.11</v>
      </c>
      <c r="X38" s="22">
        <v>10</v>
      </c>
      <c r="Y38" s="28">
        <f t="shared" si="2"/>
        <v>-3.0000000000000027E-2</v>
      </c>
      <c r="Z38" s="28">
        <f t="shared" si="3"/>
        <v>0.1051189802081432</v>
      </c>
      <c r="AA38" s="28">
        <f t="shared" si="4"/>
        <v>-0.28539089649269667</v>
      </c>
      <c r="AB38" s="28">
        <f t="shared" si="5"/>
        <v>0.20203619909502263</v>
      </c>
      <c r="AC38" s="29">
        <f t="shared" si="6"/>
        <v>18</v>
      </c>
      <c r="AD38" s="28">
        <f t="shared" si="7"/>
        <v>0.95774647887323949</v>
      </c>
      <c r="AE38" s="28">
        <f t="shared" si="8"/>
        <v>-0.2733321262183574</v>
      </c>
      <c r="AF38" s="8">
        <f>-AE38</f>
        <v>0.2733321262183574</v>
      </c>
    </row>
    <row r="39" spans="1:32" ht="15" x14ac:dyDescent="0.25">
      <c r="A39" s="20">
        <v>146</v>
      </c>
      <c r="B39" s="25" t="s">
        <v>53</v>
      </c>
      <c r="C39" s="22">
        <v>26.2</v>
      </c>
      <c r="D39" s="22">
        <v>1</v>
      </c>
      <c r="E39" s="22"/>
      <c r="F39" s="22">
        <v>1</v>
      </c>
      <c r="G39" s="22">
        <v>1</v>
      </c>
      <c r="H39" s="22">
        <v>1</v>
      </c>
      <c r="I39" s="22"/>
      <c r="J39" s="22"/>
      <c r="K39" s="22">
        <v>1</v>
      </c>
      <c r="L39" s="22">
        <v>1</v>
      </c>
      <c r="M39" s="22">
        <v>0</v>
      </c>
      <c r="N39" s="22">
        <v>0</v>
      </c>
      <c r="O39" s="22">
        <v>1</v>
      </c>
      <c r="P39" s="22">
        <v>0</v>
      </c>
      <c r="Q39" s="22">
        <f t="shared" ref="Q39:Q40" si="14">SUM(L39:P39)</f>
        <v>2</v>
      </c>
      <c r="R39" s="22">
        <v>2</v>
      </c>
      <c r="S39" s="22">
        <v>0.42</v>
      </c>
      <c r="T39" s="22">
        <v>0.15</v>
      </c>
      <c r="U39" s="22">
        <v>10</v>
      </c>
      <c r="V39" s="22">
        <v>0.36</v>
      </c>
      <c r="W39" s="22">
        <v>0.09</v>
      </c>
      <c r="X39" s="22">
        <v>10</v>
      </c>
      <c r="Y39" s="28">
        <f t="shared" si="2"/>
        <v>0.06</v>
      </c>
      <c r="Z39" s="28">
        <f t="shared" si="3"/>
        <v>0.12369316876852982</v>
      </c>
      <c r="AA39" s="28">
        <f t="shared" si="4"/>
        <v>0.48507125007266594</v>
      </c>
      <c r="AB39" s="28">
        <f t="shared" si="5"/>
        <v>0.20588235294117649</v>
      </c>
      <c r="AC39" s="29">
        <f t="shared" si="6"/>
        <v>18</v>
      </c>
      <c r="AD39" s="28">
        <f t="shared" si="7"/>
        <v>0.95774647887323949</v>
      </c>
      <c r="AE39" s="28">
        <f t="shared" si="8"/>
        <v>0.46457528175973639</v>
      </c>
      <c r="AF39" s="8">
        <f t="shared" ref="AF39:AF40" si="15">-AE39</f>
        <v>-0.46457528175973639</v>
      </c>
    </row>
    <row r="40" spans="1:32" ht="15" x14ac:dyDescent="0.25">
      <c r="A40" s="20">
        <v>147</v>
      </c>
      <c r="B40" s="25" t="s">
        <v>53</v>
      </c>
      <c r="C40" s="22">
        <v>26.2</v>
      </c>
      <c r="D40" s="22">
        <v>1</v>
      </c>
      <c r="E40" s="22"/>
      <c r="F40" s="22">
        <v>1</v>
      </c>
      <c r="G40" s="22">
        <v>1</v>
      </c>
      <c r="H40" s="22">
        <v>1</v>
      </c>
      <c r="I40" s="22"/>
      <c r="J40" s="22"/>
      <c r="K40" s="22">
        <v>1</v>
      </c>
      <c r="L40" s="22">
        <v>1</v>
      </c>
      <c r="M40" s="22">
        <v>0</v>
      </c>
      <c r="N40" s="22">
        <v>0</v>
      </c>
      <c r="O40" s="22">
        <v>1</v>
      </c>
      <c r="P40" s="22">
        <v>0</v>
      </c>
      <c r="Q40" s="22">
        <f t="shared" si="14"/>
        <v>2</v>
      </c>
      <c r="R40" s="22">
        <v>2</v>
      </c>
      <c r="S40" s="22">
        <v>0.63</v>
      </c>
      <c r="T40" s="22">
        <v>0.18</v>
      </c>
      <c r="U40" s="22">
        <v>10</v>
      </c>
      <c r="V40" s="22">
        <v>0.73</v>
      </c>
      <c r="W40" s="22">
        <v>0.17</v>
      </c>
      <c r="X40" s="22">
        <v>10</v>
      </c>
      <c r="Y40" s="28">
        <f t="shared" si="2"/>
        <v>-9.9999999999999978E-2</v>
      </c>
      <c r="Z40" s="28">
        <f t="shared" si="3"/>
        <v>0.17507141400011597</v>
      </c>
      <c r="AA40" s="28">
        <f t="shared" si="4"/>
        <v>-0.57119547797753967</v>
      </c>
      <c r="AB40" s="28">
        <f t="shared" si="5"/>
        <v>0.20815660685154977</v>
      </c>
      <c r="AC40" s="29">
        <f t="shared" si="6"/>
        <v>18</v>
      </c>
      <c r="AD40" s="28">
        <f t="shared" si="7"/>
        <v>0.95774647887323949</v>
      </c>
      <c r="AE40" s="28">
        <f t="shared" si="8"/>
        <v>-0.54706045778130563</v>
      </c>
      <c r="AF40" s="8">
        <f t="shared" si="15"/>
        <v>0.54706045778130563</v>
      </c>
    </row>
  </sheetData>
  <mergeCells count="19">
    <mergeCell ref="B1:B3"/>
    <mergeCell ref="C1:C3"/>
    <mergeCell ref="D1:D3"/>
    <mergeCell ref="E1:E3"/>
    <mergeCell ref="F1:F3"/>
    <mergeCell ref="G1:H2"/>
    <mergeCell ref="I1:I3"/>
    <mergeCell ref="J1:J3"/>
    <mergeCell ref="K1:K3"/>
    <mergeCell ref="S2:U2"/>
    <mergeCell ref="V2:X2"/>
    <mergeCell ref="L1:Q1"/>
    <mergeCell ref="R1:R3"/>
    <mergeCell ref="Q2:Q3"/>
    <mergeCell ref="L2:L3"/>
    <mergeCell ref="M2:M3"/>
    <mergeCell ref="N2:N3"/>
    <mergeCell ref="O2:O3"/>
    <mergeCell ref="P2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Intra pre-adqB</vt:lpstr>
      <vt:lpstr>Intra pre-adqA</vt:lpstr>
      <vt:lpstr>Intra adq-retB</vt:lpstr>
      <vt:lpstr>Intra adq-retA</vt:lpstr>
      <vt:lpstr>Entre adq</vt:lpstr>
      <vt:lpstr>Entre ret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dcterms:created xsi:type="dcterms:W3CDTF">2015-09-07T20:27:03Z</dcterms:created>
  <dcterms:modified xsi:type="dcterms:W3CDTF">2016-04-17T05:10:22Z</dcterms:modified>
</cp:coreProperties>
</file>